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7650" windowHeight="8325" tabRatio="864" activeTab="0"/>
  </bookViews>
  <sheets>
    <sheet name="Modules" sheetId="1" r:id="rId1"/>
    <sheet name="BH" sheetId="2" r:id="rId2"/>
    <sheet name="CSP" sheetId="3" r:id="rId3"/>
    <sheet name="NI" sheetId="4" r:id="rId4"/>
    <sheet name="GOI" sheetId="5" r:id="rId5"/>
    <sheet name="LPM" sheetId="6" r:id="rId6"/>
    <sheet name="CHS" sheetId="7" r:id="rId7"/>
    <sheet name="IS" sheetId="8" r:id="rId8"/>
    <sheet name="PR" sheetId="9" r:id="rId9"/>
    <sheet name="E" sheetId="10" r:id="rId10"/>
    <sheet name="CA" sheetId="11" r:id="rId11"/>
    <sheet name="FR" sheetId="12" r:id="rId12"/>
    <sheet name="Program" sheetId="13" r:id="rId13"/>
  </sheets>
  <definedNames>
    <definedName name="_1">'CHS'!$O$10:$O$110</definedName>
    <definedName name="_7_8">'CHS'!$I$10:$I$110</definedName>
    <definedName name="_7_8__AND__1">'CHS'!$K$10:$K$110</definedName>
    <definedName name="ANCHOR" localSheetId="9">'E'!#REF!</definedName>
    <definedName name="ASSET" localSheetId="9">'E'!$B$5:$E$5</definedName>
    <definedName name="Assigned_Plant_ID">'GOI'!$R$8:$R$83</definedName>
    <definedName name="aux1">'GOI'!$V$8:$V$83</definedName>
    <definedName name="aux2">'GOI'!$W$8:$W$83</definedName>
    <definedName name="Bag_ID" localSheetId="6">'CHS'!#REF!</definedName>
    <definedName name="Bags_Harvested">'CHS'!$H$10:$H$110</definedName>
    <definedName name="BOAT" localSheetId="9">'E'!$B$6:$E$6</definedName>
    <definedName name="category_report">'Program'!$T$12:$U$150</definedName>
    <definedName name="Clams_Bag">'GOI'!$T$8:$T$83</definedName>
    <definedName name="COST" localSheetId="9">'E'!#REF!</definedName>
    <definedName name="Cost_Clam" localSheetId="6">'CHS'!#REF!</definedName>
    <definedName name="DATE" localSheetId="9">'E'!$B$4</definedName>
    <definedName name="Date_Harvested" localSheetId="6">'CHS'!$A$10:$A$110</definedName>
    <definedName name="DATE_PLANTED_IN_GROWOUT">'GOI'!$M$8:$M$83</definedName>
    <definedName name="DEDUCTION_FOR_DEPRECIATION_FOR_THIS_YEAR" localSheetId="9">'E'!#REF!</definedName>
    <definedName name="DESCRIPTION" localSheetId="9">'E'!$E$6:$E$1002</definedName>
    <definedName name="EXPENSE" localSheetId="9">'E'!$D$6:$D$1002</definedName>
    <definedName name="Farm_Name" localSheetId="6">'CHS'!$C$6:$F$6</definedName>
    <definedName name="FISCAL_YEAR" localSheetId="9">'E'!#REF!</definedName>
    <definedName name="FISCAL_YEAR">'CA'!$C$5:$C$21</definedName>
    <definedName name="GOI">'GOI'!$L$7:$W$83</definedName>
    <definedName name="Growout_Clams_Planted">'GOI'!$U$8:$U$83</definedName>
    <definedName name="Growout_Location">'GOI'!$L$8:$L$83</definedName>
    <definedName name="growout_report">'Program'!$E$12:$H$150</definedName>
    <definedName name="inch">'CHS'!$M$10:$M$110</definedName>
    <definedName name="NETS" localSheetId="9">'E'!#REF!</definedName>
    <definedName name="NI">'NI'!$H$7:$P$56</definedName>
    <definedName name="Number" localSheetId="6">'CHS'!#REF!</definedName>
    <definedName name="Number_of_Bags_Planted">'GOI'!$S$8:$S$83</definedName>
    <definedName name="number_of_nursery_bags_harvested">'GOI'!$O$8:$O$83</definedName>
    <definedName name="NUMBER_OF_NURSERY_DAYS">'GOI'!$P$8:$P$83</definedName>
    <definedName name="NURSERY_LOCATION">'GOI'!$N$8:$N$83</definedName>
    <definedName name="nursery_report">'Program'!$A$12:$D$150</definedName>
    <definedName name="OTHER">'CHS'!$Q$10:$Q$110</definedName>
    <definedName name="Plant_Id">'GOI'!$Q$8:$Q$83</definedName>
    <definedName name="Price_A">'CHS'!$J$10:$J$110</definedName>
    <definedName name="Price_B">'CHS'!$L$10:$L$110</definedName>
    <definedName name="Price_C">'CHS'!$N$10:$N$110</definedName>
    <definedName name="Price_D">'CHS'!$P$10:$P$110</definedName>
    <definedName name="Price_E">'CHS'!$R$10:$R$110</definedName>
    <definedName name="_xlnm.Print_Area" localSheetId="1">'BH'!$A$1:$C$19</definedName>
    <definedName name="_xlnm.Print_Area" localSheetId="10">'CA'!$A$1:$H$24</definedName>
    <definedName name="_xlnm.Print_Area" localSheetId="6">'CHS'!$A$4:$V$113</definedName>
    <definedName name="_xlnm.Print_Area" localSheetId="2">'CSP'!$A$2:$H$47</definedName>
    <definedName name="_xlnm.Print_Area" localSheetId="9">'E'!$A$1:$G$1003</definedName>
    <definedName name="_xlnm.Print_Area" localSheetId="11">'FR'!$B$2:$D$48</definedName>
    <definedName name="_xlnm.Print_Area" localSheetId="4">'GOI'!$A$3:$K$84</definedName>
    <definedName name="_xlnm.Print_Area" localSheetId="7">'IS'!$B$3:$G$31</definedName>
    <definedName name="_xlnm.Print_Area" localSheetId="5">'LPM'!$A$1:$A$5</definedName>
    <definedName name="_xlnm.Print_Area" localSheetId="0">'Modules'!$A$1:$B$1</definedName>
    <definedName name="_xlnm.Print_Area" localSheetId="3">'NI'!$A$3:$G$57</definedName>
    <definedName name="_xlnm.Print_Area" localSheetId="8">'PR'!$A$5:$P$50</definedName>
    <definedName name="_xlnm.Print_Area" localSheetId="12">'Program'!$CM$1</definedName>
    <definedName name="PURCHASE_DATE" localSheetId="10">'CA'!$B$6:$B$21</definedName>
    <definedName name="Purchase_Date" localSheetId="6">'CHS'!#REF!</definedName>
    <definedName name="PURCHASE_DATE" localSheetId="9">'E'!$B$6:$B$1002</definedName>
    <definedName name="Revenue" localSheetId="6">'CHS'!$U$10:$U$110</definedName>
    <definedName name="sales_report">'Program'!$I$12:$S$150</definedName>
    <definedName name="START_DATE">'BH'!$B$7</definedName>
    <definedName name="Starting_Date" localSheetId="9">'E'!$B$3</definedName>
    <definedName name="Today_s_Date" localSheetId="9">'E'!$B$4</definedName>
    <definedName name="Total_Cost" localSheetId="6">'CHS'!#REF!</definedName>
    <definedName name="Total_Growout_Clams_Harvested">'CHS'!$S$10:$S$110</definedName>
    <definedName name="Total_Revenue" localSheetId="6">'CHS'!$U$10:$U$110</definedName>
    <definedName name="USEFUL_LIFE" localSheetId="9">'E'!#REF!</definedName>
    <definedName name="USEFUL_LIFE">'CA'!$E$6:$E$21</definedName>
    <definedName name="Vendor_ID" localSheetId="6">'CHS'!#REF!</definedName>
    <definedName name="WET_SUIT" localSheetId="9">'E'!#REF!</definedName>
  </definedNames>
  <calcPr fullCalcOnLoad="1"/>
  <pivotCaches>
    <pivotCache cacheId="32" r:id="rId14"/>
    <pivotCache cacheId="39" r:id="rId15"/>
    <pivotCache cacheId="24" r:id="rId16"/>
    <pivotCache cacheId="34" r:id="rId17"/>
    <pivotCache cacheId="1" r:id="rId18"/>
    <pivotCache cacheId="31" r:id="rId19"/>
    <pivotCache cacheId="35" r:id="rId20"/>
    <pivotCache cacheId="33" r:id="rId21"/>
    <pivotCache cacheId="30" r:id="rId22"/>
  </pivotCaches>
</workbook>
</file>

<file path=xl/comments10.xml><?xml version="1.0" encoding="utf-8"?>
<comments xmlns="http://schemas.openxmlformats.org/spreadsheetml/2006/main">
  <authors>
    <author>GradLab</author>
    <author>fredgrad</author>
    <author>sturmer</author>
  </authors>
  <commentList>
    <comment ref="B5" authorId="0">
      <text>
        <r>
          <rPr>
            <u val="single"/>
            <sz val="11"/>
            <rFont val="Tahoma"/>
            <family val="2"/>
          </rPr>
          <t>Purchase Date:</t>
        </r>
        <r>
          <rPr>
            <sz val="11"/>
            <rFont val="Tahoma"/>
            <family val="2"/>
          </rPr>
          <t xml:space="preserve">
Enter date of purchase using this format: MM/DD/YY</t>
        </r>
        <r>
          <rPr>
            <sz val="12"/>
            <rFont val="Tahoma"/>
            <family val="2"/>
          </rPr>
          <t xml:space="preserve">. </t>
        </r>
      </text>
    </comment>
    <comment ref="D5" authorId="0">
      <text>
        <r>
          <rPr>
            <u val="single"/>
            <sz val="11"/>
            <rFont val="Tahoma"/>
            <family val="2"/>
          </rPr>
          <t>Category:</t>
        </r>
        <r>
          <rPr>
            <sz val="11"/>
            <rFont val="Tahoma"/>
            <family val="2"/>
          </rPr>
          <t xml:space="preserve">
Expenses are identified by various categories to be defined by the user. There is a limit of 10 categories. Example categories include bags, supplies, materials, fuel, repairs, rent, fees, labor, and miscellaneous. Note clam seed expenses are already identified in the Clam Seed Purchases Module and should not be entered in this module. Otherwise, expenses for clam seed will be counted twice.
Expenses in each category are totaled in the Financial Report Module. If a category is not specified in this column, then the cost will not appear in the report. If more than 10 categories are used, all of the expenses in the additional categories will be totaled in the report in a category defined as "Other".
</t>
        </r>
        <r>
          <rPr>
            <b/>
            <sz val="11"/>
            <rFont val="Tahoma"/>
            <family val="2"/>
          </rPr>
          <t xml:space="preserve">
</t>
        </r>
      </text>
    </comment>
    <comment ref="E5" authorId="0">
      <text>
        <r>
          <rPr>
            <u val="single"/>
            <sz val="11"/>
            <rFont val="Tahoma"/>
            <family val="2"/>
          </rPr>
          <t>Description:</t>
        </r>
        <r>
          <rPr>
            <sz val="11"/>
            <rFont val="Tahoma"/>
            <family val="2"/>
          </rPr>
          <t xml:space="preserve">
Enter a brief description of the expenditure.</t>
        </r>
      </text>
    </comment>
    <comment ref="C5" authorId="1">
      <text>
        <r>
          <rPr>
            <u val="single"/>
            <sz val="11"/>
            <rFont val="Tahoma"/>
            <family val="2"/>
          </rPr>
          <t>Cost:</t>
        </r>
        <r>
          <rPr>
            <sz val="11"/>
            <rFont val="Tahoma"/>
            <family val="2"/>
          </rPr>
          <t xml:space="preserve">
Enter cost of the item or service purchased in dollars and cents.</t>
        </r>
        <r>
          <rPr>
            <sz val="12"/>
            <rFont val="Tahoma"/>
            <family val="2"/>
          </rPr>
          <t xml:space="preserve">
</t>
        </r>
      </text>
    </comment>
    <comment ref="A5" authorId="0">
      <text>
        <r>
          <rPr>
            <u val="single"/>
            <sz val="11"/>
            <rFont val="Tahoma"/>
            <family val="2"/>
          </rPr>
          <t>Vendor:</t>
        </r>
        <r>
          <rPr>
            <sz val="11"/>
            <rFont val="Tahoma"/>
            <family val="2"/>
          </rPr>
          <t xml:space="preserve">
Enter name of vendor or supplier.</t>
        </r>
      </text>
    </comment>
    <comment ref="F5" authorId="2">
      <text>
        <r>
          <rPr>
            <u val="single"/>
            <sz val="11"/>
            <rFont val="Tahoma"/>
            <family val="2"/>
          </rPr>
          <t>Vendor Report:</t>
        </r>
        <r>
          <rPr>
            <sz val="11"/>
            <rFont val="Tahoma"/>
            <family val="2"/>
          </rPr>
          <t xml:space="preserve">
A summary of expenses by vendor is generated.</t>
        </r>
      </text>
    </comment>
  </commentList>
</comments>
</file>

<file path=xl/comments11.xml><?xml version="1.0" encoding="utf-8"?>
<comments xmlns="http://schemas.openxmlformats.org/spreadsheetml/2006/main">
  <authors>
    <author>GradLab</author>
    <author>sturmer</author>
  </authors>
  <commentList>
    <comment ref="E5" authorId="0">
      <text>
        <r>
          <rPr>
            <u val="single"/>
            <sz val="11"/>
            <rFont val="Tahoma"/>
            <family val="2"/>
          </rPr>
          <t>Useful Life:</t>
        </r>
        <r>
          <rPr>
            <sz val="11"/>
            <rFont val="Tahoma"/>
            <family val="2"/>
          </rPr>
          <t xml:space="preserve">
Enter the useful life of the asset for tax purposes. If the useful life is one year or less then record the item in the Expense Module.</t>
        </r>
      </text>
    </comment>
    <comment ref="D5" authorId="0">
      <text>
        <r>
          <rPr>
            <u val="single"/>
            <sz val="11"/>
            <rFont val="Tahoma"/>
            <family val="2"/>
          </rPr>
          <t>Cost:</t>
        </r>
        <r>
          <rPr>
            <sz val="11"/>
            <rFont val="Tahoma"/>
            <family val="2"/>
          </rPr>
          <t xml:space="preserve">
Enter the cost of the asset in dollars and cents.</t>
        </r>
      </text>
    </comment>
    <comment ref="C5" authorId="0">
      <text>
        <r>
          <rPr>
            <b/>
            <sz val="8"/>
            <rFont val="Tahoma"/>
            <family val="0"/>
          </rPr>
          <t>Clam Pro:
This is automatically generated by the computer</t>
        </r>
      </text>
    </comment>
    <comment ref="B5" authorId="0">
      <text>
        <r>
          <rPr>
            <u val="single"/>
            <sz val="11"/>
            <rFont val="Tahoma"/>
            <family val="2"/>
          </rPr>
          <t>Purchase Date:</t>
        </r>
        <r>
          <rPr>
            <sz val="11"/>
            <rFont val="Tahoma"/>
            <family val="2"/>
          </rPr>
          <t xml:space="preserve">
Enter date of purchase using this format:  MM/DD/YY.</t>
        </r>
      </text>
    </comment>
    <comment ref="A5" authorId="0">
      <text>
        <r>
          <rPr>
            <u val="single"/>
            <sz val="11"/>
            <rFont val="Tahoma"/>
            <family val="2"/>
          </rPr>
          <t>Asset:</t>
        </r>
        <r>
          <rPr>
            <sz val="11"/>
            <rFont val="Tahoma"/>
            <family val="2"/>
          </rPr>
          <t xml:space="preserve">
Enter name of asset.</t>
        </r>
      </text>
    </comment>
    <comment ref="F5" authorId="0">
      <text>
        <r>
          <rPr>
            <u val="single"/>
            <sz val="11"/>
            <rFont val="Tahoma"/>
            <family val="2"/>
          </rPr>
          <t>Annual Depreciation:</t>
        </r>
        <r>
          <rPr>
            <sz val="11"/>
            <rFont val="Tahoma"/>
            <family val="2"/>
          </rPr>
          <t xml:space="preserve">
The annual depreciation which is used in generating the Net Income in the Financial Report Module is calculated. Straight-line depreciation with a zero salvage value is used.</t>
        </r>
      </text>
    </comment>
    <comment ref="G5" authorId="0">
      <text>
        <r>
          <rPr>
            <u val="single"/>
            <sz val="11"/>
            <rFont val="Tahoma"/>
            <family val="2"/>
          </rPr>
          <t>Description:</t>
        </r>
        <r>
          <rPr>
            <sz val="11"/>
            <rFont val="Tahoma"/>
            <family val="2"/>
          </rPr>
          <t xml:space="preserve">
Enter a brief description 
of the capitalized item.</t>
        </r>
      </text>
    </comment>
    <comment ref="A22" authorId="1">
      <text>
        <r>
          <rPr>
            <u val="single"/>
            <sz val="11"/>
            <rFont val="Tahoma"/>
            <family val="2"/>
          </rPr>
          <t xml:space="preserve">Total:
</t>
        </r>
        <r>
          <rPr>
            <sz val="11"/>
            <rFont val="Tahoma"/>
            <family val="2"/>
          </rPr>
          <t>The total cost of assets reported in this module is calculated in Row 23. The total annual depreciation for capitalized assets is also calculated.</t>
        </r>
        <r>
          <rPr>
            <u val="single"/>
            <sz val="8"/>
            <rFont val="Tahoma"/>
            <family val="2"/>
          </rPr>
          <t xml:space="preserve">
</t>
        </r>
      </text>
    </comment>
  </commentList>
</comments>
</file>

<file path=xl/comments12.xml><?xml version="1.0" encoding="utf-8"?>
<comments xmlns="http://schemas.openxmlformats.org/spreadsheetml/2006/main">
  <authors>
    <author>sturmer</author>
  </authors>
  <commentList>
    <comment ref="C7" authorId="0">
      <text>
        <r>
          <rPr>
            <u val="single"/>
            <sz val="11"/>
            <rFont val="Tahoma"/>
            <family val="2"/>
          </rPr>
          <t>Clam Revenue:</t>
        </r>
        <r>
          <rPr>
            <sz val="11"/>
            <rFont val="Tahoma"/>
            <family val="2"/>
          </rPr>
          <t xml:space="preserve">
Revenues from the sales of clams in various size categories are reported from the Clam Harvests and Sales Module.</t>
        </r>
        <r>
          <rPr>
            <sz val="8"/>
            <rFont val="Tahoma"/>
            <family val="0"/>
          </rPr>
          <t xml:space="preserve">
</t>
        </r>
      </text>
    </comment>
    <comment ref="C13" authorId="0">
      <text>
        <r>
          <rPr>
            <u val="single"/>
            <sz val="11"/>
            <rFont val="Tahoma"/>
            <family val="2"/>
          </rPr>
          <t>Total Revenue:</t>
        </r>
        <r>
          <rPr>
            <sz val="11"/>
            <rFont val="Tahoma"/>
            <family val="2"/>
          </rPr>
          <t xml:space="preserve">
The total revenue from all clam sales to date is calculated.</t>
        </r>
        <r>
          <rPr>
            <sz val="8"/>
            <rFont val="Tahoma"/>
            <family val="0"/>
          </rPr>
          <t xml:space="preserve">
</t>
        </r>
      </text>
    </comment>
    <comment ref="C14" authorId="0">
      <text>
        <r>
          <rPr>
            <u val="single"/>
            <sz val="11"/>
            <rFont val="Tahoma"/>
            <family val="2"/>
          </rPr>
          <t>Expenses:</t>
        </r>
        <r>
          <rPr>
            <sz val="11"/>
            <rFont val="Tahoma"/>
            <family val="2"/>
          </rPr>
          <t xml:space="preserve">
The total amount of expenses related to clam seed purchases is summarized from the Clam Seed Purchases Module. Other operating costs are summarized from the Expenses Module and reported for up to 10 categories. </t>
        </r>
        <r>
          <rPr>
            <sz val="8"/>
            <rFont val="Tahoma"/>
            <family val="0"/>
          </rPr>
          <t xml:space="preserve">
</t>
        </r>
      </text>
    </comment>
    <comment ref="C27" authorId="0">
      <text>
        <r>
          <rPr>
            <u val="single"/>
            <sz val="11"/>
            <rFont val="Tahoma"/>
            <family val="2"/>
          </rPr>
          <t>Non Operating Expenses:</t>
        </r>
        <r>
          <rPr>
            <sz val="11"/>
            <rFont val="Tahoma"/>
            <family val="2"/>
          </rPr>
          <t xml:space="preserve">
The annual depreciation generated in the Capitalized Asset Module is reported for up to 17 items. </t>
        </r>
      </text>
    </comment>
    <comment ref="C44" authorId="0">
      <text>
        <r>
          <rPr>
            <u val="single"/>
            <sz val="11"/>
            <rFont val="Tahoma"/>
            <family val="2"/>
          </rPr>
          <t>Total Expenses:</t>
        </r>
        <r>
          <rPr>
            <sz val="11"/>
            <rFont val="Tahoma"/>
            <family val="2"/>
          </rPr>
          <t xml:space="preserve">
Clam seed purchases, operating expenses, and non operating expenses are totaled.</t>
        </r>
      </text>
    </comment>
    <comment ref="C45" authorId="0">
      <text>
        <r>
          <rPr>
            <u val="single"/>
            <sz val="11"/>
            <rFont val="Tahoma"/>
            <family val="2"/>
          </rPr>
          <t>Net Income:</t>
        </r>
        <r>
          <rPr>
            <sz val="11"/>
            <rFont val="Tahoma"/>
            <family val="2"/>
          </rPr>
          <t xml:space="preserve">
The net income of the clam farm is calculated by subtracting the Total Expenses from the Total Revenue.</t>
        </r>
      </text>
    </comment>
    <comment ref="C47" authorId="0">
      <text>
        <r>
          <rPr>
            <u val="single"/>
            <sz val="11"/>
            <rFont val="Tahoma"/>
            <family val="2"/>
          </rPr>
          <t>Projected Taxes:</t>
        </r>
        <r>
          <rPr>
            <sz val="11"/>
            <rFont val="Tahoma"/>
            <family val="2"/>
          </rPr>
          <t xml:space="preserve">
The projected tax rate entered by the user is used to calculate the projected taxes.</t>
        </r>
      </text>
    </comment>
    <comment ref="C48" authorId="0">
      <text>
        <r>
          <rPr>
            <u val="single"/>
            <sz val="11"/>
            <rFont val="Tahoma"/>
            <family val="2"/>
          </rPr>
          <t>After-Tax Income:</t>
        </r>
        <r>
          <rPr>
            <sz val="11"/>
            <rFont val="Tahoma"/>
            <family val="2"/>
          </rPr>
          <t xml:space="preserve">
After-tax income is calculated by subtracting the Projected Taxes from the Net Income.</t>
        </r>
      </text>
    </comment>
    <comment ref="C46" authorId="0">
      <text>
        <r>
          <rPr>
            <u val="single"/>
            <sz val="11"/>
            <rFont val="Tahoma"/>
            <family val="2"/>
          </rPr>
          <t>Projected Tax Rate:</t>
        </r>
        <r>
          <rPr>
            <sz val="11"/>
            <rFont val="Tahoma"/>
            <family val="2"/>
          </rPr>
          <t xml:space="preserve">
Enter projected tax rate for the year.</t>
        </r>
        <r>
          <rPr>
            <sz val="8"/>
            <rFont val="Tahoma"/>
            <family val="0"/>
          </rPr>
          <t xml:space="preserve">
</t>
        </r>
      </text>
    </comment>
  </commentList>
</comments>
</file>

<file path=xl/comments2.xml><?xml version="1.0" encoding="utf-8"?>
<comments xmlns="http://schemas.openxmlformats.org/spreadsheetml/2006/main">
  <authors>
    <author>sturmer</author>
  </authors>
  <commentList>
    <comment ref="B10" authorId="0">
      <text>
        <r>
          <rPr>
            <u val="single"/>
            <sz val="11"/>
            <rFont val="Tahoma"/>
            <family val="2"/>
          </rPr>
          <t>Comments:</t>
        </r>
        <r>
          <rPr>
            <sz val="11"/>
            <rFont val="Tahoma"/>
            <family val="2"/>
          </rPr>
          <t xml:space="preserve">
Enter any comments regarding start-up of CLAM.
</t>
        </r>
      </text>
    </comment>
    <comment ref="B6" authorId="0">
      <text>
        <r>
          <rPr>
            <u val="single"/>
            <sz val="11"/>
            <rFont val="Tahoma"/>
            <family val="2"/>
          </rPr>
          <t>Name of Farm:</t>
        </r>
        <r>
          <rPr>
            <sz val="11"/>
            <rFont val="Tahoma"/>
            <family val="2"/>
          </rPr>
          <t xml:space="preserve">
Enter farm or business name.
</t>
        </r>
      </text>
    </comment>
    <comment ref="B7" authorId="0">
      <text>
        <r>
          <rPr>
            <u val="single"/>
            <sz val="11"/>
            <rFont val="Tahoma"/>
            <family val="2"/>
          </rPr>
          <t>Start Date:</t>
        </r>
        <r>
          <rPr>
            <sz val="11"/>
            <rFont val="Tahoma"/>
            <family val="2"/>
          </rPr>
          <t xml:space="preserve">
Enter the date you started this program or began planting seed on this lease using the 2-digit format for month (MM), day (DD), and year (YY):  MM/DD/YY. For example, January 1, 2001 would be 01/01/01.</t>
        </r>
        <r>
          <rPr>
            <sz val="8"/>
            <rFont val="Tahoma"/>
            <family val="0"/>
          </rPr>
          <t xml:space="preserve">
</t>
        </r>
      </text>
    </comment>
    <comment ref="B8" authorId="0">
      <text>
        <r>
          <rPr>
            <u val="single"/>
            <sz val="11"/>
            <rFont val="Tahoma"/>
            <family val="2"/>
          </rPr>
          <t>Lease Area Name:</t>
        </r>
        <r>
          <rPr>
            <sz val="11"/>
            <rFont val="Tahoma"/>
            <family val="2"/>
          </rPr>
          <t xml:space="preserve">
Enter name of the high-density lease area or aquaculture use zone.</t>
        </r>
        <r>
          <rPr>
            <sz val="8"/>
            <rFont val="Tahoma"/>
            <family val="0"/>
          </rPr>
          <t xml:space="preserve">
</t>
        </r>
      </text>
    </comment>
    <comment ref="B9" authorId="0">
      <text>
        <r>
          <rPr>
            <u val="single"/>
            <sz val="11"/>
            <rFont val="Tahoma"/>
            <family val="2"/>
          </rPr>
          <t>Parcel Number:</t>
        </r>
        <r>
          <rPr>
            <sz val="11"/>
            <rFont val="Tahoma"/>
            <family val="2"/>
          </rPr>
          <t xml:space="preserve">
Enter number of the lease or lease parcel.</t>
        </r>
        <r>
          <rPr>
            <sz val="8"/>
            <rFont val="Tahoma"/>
            <family val="0"/>
          </rPr>
          <t xml:space="preserve">
</t>
        </r>
      </text>
    </comment>
  </commentList>
</comments>
</file>

<file path=xl/comments3.xml><?xml version="1.0" encoding="utf-8"?>
<comments xmlns="http://schemas.openxmlformats.org/spreadsheetml/2006/main">
  <authors>
    <author>WS8</author>
    <author>mzylstra</author>
    <author>sturmer</author>
  </authors>
  <commentList>
    <comment ref="A6" authorId="0">
      <text>
        <r>
          <rPr>
            <u val="single"/>
            <sz val="11"/>
            <rFont val="Tahoma"/>
            <family val="2"/>
          </rPr>
          <t>Purchase Date:</t>
        </r>
        <r>
          <rPr>
            <sz val="11"/>
            <rFont val="Tahoma"/>
            <family val="2"/>
          </rPr>
          <t xml:space="preserve">
Enter each date clam seed were purchased using this format:  MM/DD/YY.</t>
        </r>
      </text>
    </comment>
    <comment ref="C6" authorId="0">
      <text>
        <r>
          <rPr>
            <u val="single"/>
            <sz val="11"/>
            <rFont val="Tahoma"/>
            <family val="2"/>
          </rPr>
          <t>Seed Supplier:</t>
        </r>
        <r>
          <rPr>
            <sz val="11"/>
            <rFont val="Tahoma"/>
            <family val="2"/>
          </rPr>
          <t xml:space="preserve">
Enter name of  seed supplier.</t>
        </r>
      </text>
    </comment>
    <comment ref="D6" authorId="0">
      <text>
        <r>
          <rPr>
            <u val="single"/>
            <sz val="11"/>
            <rFont val="Tahoma"/>
            <family val="2"/>
          </rPr>
          <t># Seed:</t>
        </r>
        <r>
          <rPr>
            <sz val="11"/>
            <rFont val="Tahoma"/>
            <family val="2"/>
          </rPr>
          <t xml:space="preserve">
Enter quantity  of clam seed purchased on the particular date.</t>
        </r>
      </text>
    </comment>
    <comment ref="E6" authorId="0">
      <text>
        <r>
          <rPr>
            <u val="single"/>
            <sz val="11"/>
            <rFont val="Tahoma"/>
            <family val="2"/>
          </rPr>
          <t>Total Cost:</t>
        </r>
        <r>
          <rPr>
            <sz val="11"/>
            <rFont val="Tahoma"/>
            <family val="2"/>
          </rPr>
          <t xml:space="preserve">
Enter total cost of clam seed purchased on the particular date.</t>
        </r>
      </text>
    </comment>
    <comment ref="F6" authorId="0">
      <text>
        <r>
          <rPr>
            <u val="single"/>
            <sz val="11"/>
            <rFont val="Tahoma"/>
            <family val="2"/>
          </rPr>
          <t>Cost/Clam:</t>
        </r>
        <r>
          <rPr>
            <sz val="11"/>
            <rFont val="Tahoma"/>
            <family val="2"/>
          </rPr>
          <t xml:space="preserve">
The cost per individual clam seed for each supplier is calculated in this cell.</t>
        </r>
      </text>
    </comment>
    <comment ref="H6" authorId="1">
      <text>
        <r>
          <rPr>
            <u val="single"/>
            <sz val="11"/>
            <rFont val="Tahoma"/>
            <family val="2"/>
          </rPr>
          <t>Notes/ Comments:</t>
        </r>
        <r>
          <rPr>
            <sz val="11"/>
            <rFont val="Tahoma"/>
            <family val="2"/>
          </rPr>
          <t xml:space="preserve">
Enter any personal comments.</t>
        </r>
      </text>
    </comment>
    <comment ref="G6" authorId="1">
      <text>
        <r>
          <rPr>
            <u val="single"/>
            <sz val="11"/>
            <rFont val="Tahoma"/>
            <family val="2"/>
          </rPr>
          <t>Seed Size:</t>
        </r>
        <r>
          <rPr>
            <sz val="11"/>
            <rFont val="Tahoma"/>
            <family val="2"/>
          </rPr>
          <t xml:space="preserve">
Enter size of clam seed purchased. For example, nursery or growout-sized seed.</t>
        </r>
      </text>
    </comment>
    <comment ref="A47" authorId="2">
      <text>
        <r>
          <rPr>
            <u val="single"/>
            <sz val="11"/>
            <rFont val="Tahoma"/>
            <family val="2"/>
          </rPr>
          <t>Total:</t>
        </r>
        <r>
          <rPr>
            <sz val="11"/>
            <rFont val="Tahoma"/>
            <family val="2"/>
          </rPr>
          <t xml:space="preserve">
The total number of clam seed purchased and reported in this module is calculated on Row 47. The total cost for all clam seed purchased is also calculated.</t>
        </r>
        <r>
          <rPr>
            <sz val="8"/>
            <rFont val="Tahoma"/>
            <family val="0"/>
          </rPr>
          <t xml:space="preserve">
</t>
        </r>
      </text>
    </comment>
    <comment ref="B6" authorId="0">
      <text>
        <r>
          <rPr>
            <u val="single"/>
            <sz val="11"/>
            <rFont val="Tahoma"/>
            <family val="2"/>
          </rPr>
          <t>Plant ID:</t>
        </r>
        <r>
          <rPr>
            <sz val="11"/>
            <rFont val="Tahoma"/>
            <family val="2"/>
          </rPr>
          <t xml:space="preserve">
The Plant ID allows the spreadsheet software to track a batch of clams, or a plant, throughout the various modules and provides information in the Inventory Summary Module and Production Report Module. For this reason, the Plant ID needs to be unique to each batch of clam seed purchased and planted. A suggestion would be to enter a combination of purchase date and letter for the Plant ID for each batch of seed purchased.  But, seed purchased on the same day from different suppliers should not have the same Plant ID. For example, the Plant IDs for two batches of seed purchased on May 20, 2001 are: 
         Seed Purchased from Supplier A = 052001a
         Seed Purchased from Supplier B = 052001b
The month of May is represented by "05", the twentieth day by "20", and the year 2001 by "01".  The batch of seed purchased from Supplier A is represented by the letter "a" and the batch purchased from Supplier B by the letter "b". The Plant ID will be maintained for the corresponding purchase date and subsequent plant date.</t>
        </r>
      </text>
    </comment>
  </commentList>
</comments>
</file>

<file path=xl/comments4.xml><?xml version="1.0" encoding="utf-8"?>
<comments xmlns="http://schemas.openxmlformats.org/spreadsheetml/2006/main">
  <authors>
    <author>mzylstra</author>
    <author>sturmer</author>
  </authors>
  <commentList>
    <comment ref="F7" authorId="0">
      <text>
        <r>
          <rPr>
            <u val="single"/>
            <sz val="11"/>
            <rFont val="Tahoma"/>
            <family val="2"/>
          </rPr>
          <t>Nursery Location:</t>
        </r>
        <r>
          <rPr>
            <sz val="11"/>
            <rFont val="Tahoma"/>
            <family val="2"/>
          </rPr>
          <t xml:space="preserve">
The location number (1-49) is automatically assigned for this planting of seed. Click on the Nursery Location hyperlink (i.e., the number found in the Nursery Location column) to go to the Lease Parcel Map. Nursery plants can be positioned according to their location on the lease parcel. Note a nursery plant can be placed in more than one nursery location. The nursery location is maintained throughout the spreadsheet for these nursery seed.</t>
        </r>
        <r>
          <rPr>
            <sz val="8"/>
            <rFont val="Tahoma"/>
            <family val="0"/>
          </rPr>
          <t xml:space="preserve">
 </t>
        </r>
      </text>
    </comment>
    <comment ref="E7" authorId="0">
      <text>
        <r>
          <rPr>
            <u val="single"/>
            <sz val="11"/>
            <rFont val="Tahoma"/>
            <family val="2"/>
          </rPr>
          <t>Nursery Clams Planted:</t>
        </r>
        <r>
          <rPr>
            <sz val="11"/>
            <rFont val="Tahoma"/>
            <family val="2"/>
          </rPr>
          <t xml:space="preserve">
The total number of nursery clam seed planted at this location (see next column) is calculated.</t>
        </r>
        <r>
          <rPr>
            <sz val="8"/>
            <rFont val="Tahoma"/>
            <family val="2"/>
          </rPr>
          <t xml:space="preserve">
</t>
        </r>
      </text>
    </comment>
    <comment ref="D7" authorId="0">
      <text>
        <r>
          <rPr>
            <u val="single"/>
            <sz val="11"/>
            <rFont val="Tahoma"/>
            <family val="2"/>
          </rPr>
          <t>Clams/ Bag:</t>
        </r>
        <r>
          <rPr>
            <sz val="11"/>
            <rFont val="Tahoma"/>
            <family val="2"/>
          </rPr>
          <t xml:space="preserve">
Enter number of clams stocked in each nursery bag.</t>
        </r>
        <r>
          <rPr>
            <sz val="10"/>
            <rFont val="Tahoma"/>
            <family val="2"/>
          </rPr>
          <t xml:space="preserve">
</t>
        </r>
      </text>
    </comment>
    <comment ref="C7" authorId="0">
      <text>
        <r>
          <rPr>
            <u val="single"/>
            <sz val="11"/>
            <rFont val="Tahoma"/>
            <family val="2"/>
          </rPr>
          <t># Nursery Bags Planted:</t>
        </r>
        <r>
          <rPr>
            <sz val="11"/>
            <rFont val="Tahoma"/>
            <family val="2"/>
          </rPr>
          <t xml:space="preserve">
Enter number of nursery bags planted  at this nursery location.</t>
        </r>
        <r>
          <rPr>
            <sz val="8"/>
            <rFont val="Tahoma"/>
            <family val="0"/>
          </rPr>
          <t xml:space="preserve">
</t>
        </r>
      </text>
    </comment>
    <comment ref="B7" authorId="0">
      <text>
        <r>
          <rPr>
            <u val="single"/>
            <sz val="11"/>
            <rFont val="Tahoma"/>
            <family val="2"/>
          </rPr>
          <t>Nursery Plant ID:</t>
        </r>
        <r>
          <rPr>
            <sz val="11"/>
            <rFont val="Tahoma"/>
            <family val="2"/>
          </rPr>
          <t xml:space="preserve">
Either choose a Plant ID from the drop down menu or enter the Plant ID previously assigned in the Clam Seed Purchases Module for the same batch of seed. If an incorrect ID is entered, an error message will appear in the cell.</t>
        </r>
      </text>
    </comment>
    <comment ref="G7" authorId="1">
      <text>
        <r>
          <rPr>
            <u val="single"/>
            <sz val="11"/>
            <rFont val="Tahoma"/>
            <family val="2"/>
          </rPr>
          <t>Notes / Comments:</t>
        </r>
        <r>
          <rPr>
            <sz val="11"/>
            <rFont val="Tahoma"/>
            <family val="2"/>
          </rPr>
          <t xml:space="preserve">
Use this column to enter comments regarding the nursery plant.</t>
        </r>
        <r>
          <rPr>
            <sz val="8"/>
            <rFont val="Tahoma"/>
            <family val="0"/>
          </rPr>
          <t xml:space="preserve">
</t>
        </r>
      </text>
    </comment>
    <comment ref="A57" authorId="1">
      <text>
        <r>
          <rPr>
            <u val="single"/>
            <sz val="11"/>
            <rFont val="Tahoma"/>
            <family val="2"/>
          </rPr>
          <t>Total:</t>
        </r>
        <r>
          <rPr>
            <sz val="11"/>
            <rFont val="Tahoma"/>
            <family val="2"/>
          </rPr>
          <t xml:space="preserve">
The total number of nursery bags planted and reported in this module is calculated in Row 57. The total number of nursery clams is also calculated. 
</t>
        </r>
      </text>
    </comment>
    <comment ref="A7" authorId="0">
      <text>
        <r>
          <rPr>
            <u val="single"/>
            <sz val="11"/>
            <rFont val="Tahoma"/>
            <family val="2"/>
          </rPr>
          <t>Date Planted:</t>
        </r>
        <r>
          <rPr>
            <sz val="11"/>
            <rFont val="Tahoma"/>
            <family val="2"/>
          </rPr>
          <t xml:space="preserve">
Enter date clam seed were planted in nursery bags using this format:  MM/DD/YY. If a single batch of seed was not all planted on the same day, then use the same Plant ID in a different row and assign a subsequent date(s) when the remainder of the seed was planted. </t>
        </r>
        <r>
          <rPr>
            <sz val="8"/>
            <rFont val="Tahoma"/>
            <family val="2"/>
          </rPr>
          <t xml:space="preserve">
</t>
        </r>
      </text>
    </comment>
  </commentList>
</comments>
</file>

<file path=xl/comments5.xml><?xml version="1.0" encoding="utf-8"?>
<comments xmlns="http://schemas.openxmlformats.org/spreadsheetml/2006/main">
  <authors>
    <author>mzylstra</author>
    <author>dadams</author>
    <author>Leslie  Sturmer</author>
    <author>sturmer</author>
  </authors>
  <commentList>
    <comment ref="B7" authorId="0">
      <text>
        <r>
          <rPr>
            <u val="single"/>
            <sz val="11"/>
            <rFont val="Tahoma"/>
            <family val="2"/>
          </rPr>
          <t xml:space="preserve">Nursery Location:
</t>
        </r>
        <r>
          <rPr>
            <sz val="11"/>
            <rFont val="Tahoma"/>
            <family val="2"/>
          </rPr>
          <t>Either choose a Nursery Location from the drop down menu or enter the location automatically assigned in the Nursery Plants Module. If the growout-sized seed were not nursed on the lease, then leave cell blank. Instead enter a value in the Growout Plant ID column. If an incorrect location is entered, an error message will appear in the cell.</t>
        </r>
        <r>
          <rPr>
            <sz val="12"/>
            <rFont val="Tahoma"/>
            <family val="2"/>
          </rPr>
          <t xml:space="preserve">
</t>
        </r>
      </text>
    </comment>
    <comment ref="G7" authorId="0">
      <text>
        <r>
          <rPr>
            <u val="single"/>
            <sz val="11"/>
            <rFont val="Tahoma"/>
            <family val="2"/>
          </rPr>
          <t># Growout Bags Planted:</t>
        </r>
        <r>
          <rPr>
            <sz val="11"/>
            <rFont val="Tahoma"/>
            <family val="2"/>
          </rPr>
          <t xml:space="preserve">
Enter number of bags planted at this growout location.</t>
        </r>
        <r>
          <rPr>
            <sz val="12"/>
            <rFont val="Tahoma"/>
            <family val="2"/>
          </rPr>
          <t xml:space="preserve">
</t>
        </r>
      </text>
    </comment>
    <comment ref="H7" authorId="0">
      <text>
        <r>
          <rPr>
            <u val="single"/>
            <sz val="11"/>
            <rFont val="Tahoma"/>
            <family val="2"/>
          </rPr>
          <t>Clams/Bag:</t>
        </r>
        <r>
          <rPr>
            <sz val="11"/>
            <rFont val="Tahoma"/>
            <family val="2"/>
          </rPr>
          <t xml:space="preserve">
Enter number of clams stocked in each growout bag. If stocking rates differ, enter as separate growout locations.</t>
        </r>
      </text>
    </comment>
    <comment ref="D7" authorId="0">
      <text>
        <r>
          <rPr>
            <u val="single"/>
            <sz val="11"/>
            <rFont val="Tahoma"/>
            <family val="2"/>
          </rPr>
          <t># Nursery Days:</t>
        </r>
        <r>
          <rPr>
            <sz val="11"/>
            <rFont val="Tahoma"/>
            <family val="2"/>
          </rPr>
          <t xml:space="preserve">
The number of days clams were in nursery bags at this location prior to being transferred to growout bags is calculated. The message "#N/A" will appear if a date is not entered in the Date Planted column or if the clams were not nursed on the lease.</t>
        </r>
      </text>
    </comment>
    <comment ref="E7" authorId="0">
      <text>
        <r>
          <rPr>
            <u val="single"/>
            <sz val="11"/>
            <rFont val="Tahoma"/>
            <family val="2"/>
          </rPr>
          <t>Nursery Plant ID:</t>
        </r>
        <r>
          <rPr>
            <b/>
            <sz val="11"/>
            <rFont val="Tahoma"/>
            <family val="2"/>
          </rPr>
          <t xml:space="preserve"> </t>
        </r>
        <r>
          <rPr>
            <sz val="11"/>
            <rFont val="Tahoma"/>
            <family val="2"/>
          </rPr>
          <t xml:space="preserve">
The Plant ID assigned in the Clam Seed Purchases Module for this nursery location is automatically provided. If a Nursery Plant ID is provided, then  the Growout Plant ID cell should remain blank. If clams were not nursed on the lease, then the message  "Unavailable" will appear in the cell and an entry must be made in the Growout Plant ID column.</t>
        </r>
      </text>
    </comment>
    <comment ref="F7" authorId="0">
      <text>
        <r>
          <rPr>
            <u val="single"/>
            <sz val="11"/>
            <rFont val="Tahoma"/>
            <family val="2"/>
          </rPr>
          <t>Growout Plant ID</t>
        </r>
        <r>
          <rPr>
            <sz val="11"/>
            <rFont val="Tahoma"/>
            <family val="2"/>
          </rPr>
          <t>:
Only use this column if clams were not nursed on the lease or growout-sized seed were initially purchased. Either choose a Plant  ID from the drop down menu or enter a Plant ID for the growout seed previously assigned in the Clam Seed Purchases Module. Leave cell blank if a Plant ID was automatically provided in the Nursery Plant ID column. If an incorrect ID is entered, an error message will appear in the cell.</t>
        </r>
      </text>
    </comment>
    <comment ref="I7" authorId="0">
      <text>
        <r>
          <rPr>
            <u val="single"/>
            <sz val="11"/>
            <rFont val="Tahoma"/>
            <family val="2"/>
          </rPr>
          <t>Growout Clams Planted:</t>
        </r>
        <r>
          <rPr>
            <b/>
            <sz val="11"/>
            <rFont val="Tahoma"/>
            <family val="2"/>
          </rPr>
          <t xml:space="preserve">
</t>
        </r>
        <r>
          <rPr>
            <sz val="11"/>
            <rFont val="Tahoma"/>
            <family val="2"/>
          </rPr>
          <t>The total number of growout-sized clam seed planted at this location is calculated.</t>
        </r>
        <r>
          <rPr>
            <b/>
            <sz val="12"/>
            <rFont val="Tahoma"/>
            <family val="2"/>
          </rPr>
          <t xml:space="preserve">
</t>
        </r>
      </text>
    </comment>
    <comment ref="J7" authorId="0">
      <text>
        <r>
          <rPr>
            <u val="single"/>
            <sz val="11"/>
            <rFont val="Tahoma"/>
            <family val="2"/>
          </rPr>
          <t>Growout Location:</t>
        </r>
        <r>
          <rPr>
            <sz val="11"/>
            <rFont val="Tahoma"/>
            <family val="2"/>
          </rPr>
          <t xml:space="preserve">
The location number (50-125) is automatically assigned. Click on the Growout Location hyperlink (i.e., the number found in the Growout Location column) to go to the Lease Parcel Map. Growout plants can be positioned according to their location on the lease parcel.  Note a growout plant can be placed in more than one growout location.</t>
        </r>
        <r>
          <rPr>
            <sz val="12"/>
            <rFont val="Tahoma"/>
            <family val="2"/>
          </rPr>
          <t xml:space="preserve">
</t>
        </r>
      </text>
    </comment>
    <comment ref="K7" authorId="1">
      <text>
        <r>
          <rPr>
            <u val="single"/>
            <sz val="11"/>
            <rFont val="Tahoma"/>
            <family val="2"/>
          </rPr>
          <t xml:space="preserve">Notes / Comments:
</t>
        </r>
        <r>
          <rPr>
            <sz val="11"/>
            <rFont val="Tahoma"/>
            <family val="2"/>
          </rPr>
          <t>Enter comments regarding the growout plant.</t>
        </r>
      </text>
    </comment>
    <comment ref="C7" authorId="2">
      <text>
        <r>
          <rPr>
            <u val="single"/>
            <sz val="11"/>
            <rFont val="Tahoma"/>
            <family val="2"/>
          </rPr>
          <t># Nursery Bags Transferred:</t>
        </r>
        <r>
          <rPr>
            <sz val="11"/>
            <rFont val="Tahoma"/>
            <family val="2"/>
          </rPr>
          <t xml:space="preserve">
Enter number of nursery bags from which clams were transferred to growout bags, if seed were nursed on the lease.</t>
        </r>
      </text>
    </comment>
    <comment ref="A7" authorId="0">
      <text>
        <r>
          <rPr>
            <u val="single"/>
            <sz val="11"/>
            <rFont val="Tahoma"/>
            <family val="2"/>
          </rPr>
          <t>Date Planted:</t>
        </r>
        <r>
          <rPr>
            <sz val="11"/>
            <rFont val="Tahoma"/>
            <family val="2"/>
          </rPr>
          <t xml:space="preserve">
Enter date clams were planted in growout bags using this format: MM/DD/YY. If a single batch of growout-sized seed was not all planted on the same day, then use the same Plant ID in a different row and assign a subsequent date(s) when the remainder of the seed was planted.</t>
        </r>
        <r>
          <rPr>
            <sz val="12"/>
            <rFont val="Tahoma"/>
            <family val="2"/>
          </rPr>
          <t xml:space="preserve">
</t>
        </r>
      </text>
    </comment>
    <comment ref="A84" authorId="3">
      <text>
        <r>
          <rPr>
            <u val="single"/>
            <sz val="11"/>
            <rFont val="Tahoma"/>
            <family val="2"/>
          </rPr>
          <t>Total:</t>
        </r>
        <r>
          <rPr>
            <sz val="11"/>
            <rFont val="Tahoma"/>
            <family val="2"/>
          </rPr>
          <t xml:space="preserve">
The total number of nursery bags transferred, as well as the total number of growout bags planted and reported in this module, is calculated in Row 84. The total number of growout-sized clams planted is also calculated.</t>
        </r>
      </text>
    </comment>
  </commentList>
</comments>
</file>

<file path=xl/comments6.xml><?xml version="1.0" encoding="utf-8"?>
<comments xmlns="http://schemas.openxmlformats.org/spreadsheetml/2006/main">
  <authors>
    <author>mzylstra</author>
  </authors>
  <commentList>
    <comment ref="A2" authorId="0">
      <text>
        <r>
          <rPr>
            <u val="single"/>
            <sz val="16"/>
            <rFont val="Tahoma"/>
            <family val="2"/>
          </rPr>
          <t>Lease Parcel Map:</t>
        </r>
        <r>
          <rPr>
            <sz val="16"/>
            <rFont val="Tahoma"/>
            <family val="2"/>
          </rPr>
          <t xml:space="preserve">
The orange markers, which are double bordered squares, represent Nursery Plants #1 through 49. The blue markers, which are single bordered squares, represent Growout Plants #50 through 125.
To position a marker on the Lease Parcel Map, click on the numbered marker using the right mouse key. Point to a section of the gray border and then left click. While holding down on the left mouse key, drag the marker to the desired location on the map and release. If you left click on one of the sizing handles (these are the white squares) instead of the gray border, you can change the size of the marker.</t>
        </r>
      </text>
    </comment>
  </commentList>
</comments>
</file>

<file path=xl/comments7.xml><?xml version="1.0" encoding="utf-8"?>
<comments xmlns="http://schemas.openxmlformats.org/spreadsheetml/2006/main">
  <authors>
    <author>WS8</author>
    <author>GradLab</author>
    <author>mzylstra</author>
    <author>Leslie  Sturmer</author>
    <author>sturmer</author>
  </authors>
  <commentList>
    <comment ref="I9" authorId="0">
      <text>
        <r>
          <rPr>
            <u val="single"/>
            <sz val="11"/>
            <rFont val="Tahoma"/>
            <family val="2"/>
          </rPr>
          <t>&lt;7/8":</t>
        </r>
        <r>
          <rPr>
            <sz val="11"/>
            <rFont val="Tahoma"/>
            <family val="2"/>
          </rPr>
          <t xml:space="preserve">
Enter number of individual clams harvested that were less than 7/8 inch in shell width (Category A).</t>
        </r>
      </text>
    </comment>
    <comment ref="K9" authorId="0">
      <text>
        <r>
          <rPr>
            <u val="single"/>
            <sz val="11"/>
            <rFont val="Tahoma"/>
            <family val="2"/>
          </rPr>
          <t>&gt;7/8" and 1":</t>
        </r>
        <r>
          <rPr>
            <sz val="11"/>
            <rFont val="Tahoma"/>
            <family val="2"/>
          </rPr>
          <t xml:space="preserve">
Enter number of individual clams harvested that were between 7/8 inch and 1 inch in shell width (Category B).</t>
        </r>
      </text>
    </comment>
    <comment ref="M9" authorId="0">
      <text>
        <r>
          <rPr>
            <u val="single"/>
            <sz val="11"/>
            <rFont val="Tahoma"/>
            <family val="2"/>
          </rPr>
          <t>1":</t>
        </r>
        <r>
          <rPr>
            <sz val="11"/>
            <rFont val="Tahoma"/>
            <family val="2"/>
          </rPr>
          <t xml:space="preserve">
Enter number of individual clams harvested that were 1 inch in shell width (Category C).</t>
        </r>
      </text>
    </comment>
    <comment ref="U9" authorId="0">
      <text>
        <r>
          <rPr>
            <u val="single"/>
            <sz val="11"/>
            <rFont val="Tahoma"/>
            <family val="2"/>
          </rPr>
          <t>Revenue:</t>
        </r>
        <r>
          <rPr>
            <sz val="11"/>
            <rFont val="Tahoma"/>
            <family val="2"/>
          </rPr>
          <t xml:space="preserve">
The revenue or total sales of clams harvested per date is calculated.</t>
        </r>
        <r>
          <rPr>
            <sz val="12"/>
            <rFont val="Tahoma"/>
            <family val="2"/>
          </rPr>
          <t xml:space="preserve"> </t>
        </r>
      </text>
    </comment>
    <comment ref="A112" authorId="1">
      <text>
        <r>
          <rPr>
            <u val="single"/>
            <sz val="11"/>
            <rFont val="Tahoma"/>
            <family val="2"/>
          </rPr>
          <t>Average Price by Category:</t>
        </r>
        <r>
          <rPr>
            <sz val="11"/>
            <rFont val="Tahoma"/>
            <family val="2"/>
          </rPr>
          <t xml:space="preserve">
The average price of clams per size category is calculated in Row 112.</t>
        </r>
        <r>
          <rPr>
            <sz val="12"/>
            <rFont val="Tahoma"/>
            <family val="2"/>
          </rPr>
          <t xml:space="preserve">
</t>
        </r>
      </text>
    </comment>
    <comment ref="A111" authorId="1">
      <text>
        <r>
          <rPr>
            <u val="single"/>
            <sz val="11"/>
            <rFont val="Tahoma"/>
            <family val="2"/>
          </rPr>
          <t xml:space="preserve">Total Clams by Category:
</t>
        </r>
        <r>
          <rPr>
            <sz val="11"/>
            <rFont val="Tahoma"/>
            <family val="2"/>
          </rPr>
          <t>The total number of clams harvested and sold by size category is calculated in Row 111. The overall total number of clams harvested and sold is also calculated.</t>
        </r>
      </text>
    </comment>
    <comment ref="B9" authorId="2">
      <text>
        <r>
          <rPr>
            <u val="single"/>
            <sz val="11"/>
            <rFont val="Tahoma"/>
            <family val="2"/>
          </rPr>
          <t>Growout Location:</t>
        </r>
        <r>
          <rPr>
            <sz val="11"/>
            <rFont val="Tahoma"/>
            <family val="2"/>
          </rPr>
          <t xml:space="preserve">
Either choose a Growout Location from the drop down menu or enter the location automatically assigned in the Growout Plants Module. If an incorrect location is entered, an error message will appear in this cell.</t>
        </r>
      </text>
    </comment>
    <comment ref="H9" authorId="2">
      <text>
        <r>
          <rPr>
            <u val="single"/>
            <sz val="11"/>
            <rFont val="Tahoma"/>
            <family val="2"/>
          </rPr>
          <t># Bags Harvested:</t>
        </r>
        <r>
          <rPr>
            <sz val="11"/>
            <rFont val="Tahoma"/>
            <family val="2"/>
          </rPr>
          <t xml:space="preserve">
Enter number of 
growout bags harvested. </t>
        </r>
      </text>
    </comment>
    <comment ref="C9" authorId="2">
      <text>
        <r>
          <rPr>
            <u val="single"/>
            <sz val="11"/>
            <rFont val="Tahoma"/>
            <family val="2"/>
          </rPr>
          <t>Plant ID:</t>
        </r>
        <r>
          <rPr>
            <sz val="11"/>
            <rFont val="Tahoma"/>
            <family val="2"/>
          </rPr>
          <t xml:space="preserve">
The Plant ID assigned in the Clam Seed Purchases Module for the particular growout location is automatically provided.</t>
        </r>
      </text>
    </comment>
    <comment ref="F9" authorId="2">
      <text>
        <r>
          <rPr>
            <u val="single"/>
            <sz val="11"/>
            <rFont val="Tahoma"/>
            <family val="2"/>
          </rPr>
          <t># Growout Days:</t>
        </r>
        <r>
          <rPr>
            <sz val="11"/>
            <rFont val="Tahoma"/>
            <family val="2"/>
          </rPr>
          <t xml:space="preserve">
The number of days clams were in growout bags at this location is calculated by using information from the Date Planted column in the Growout Plants Module and from the Date Harvested column in this module.</t>
        </r>
        <r>
          <rPr>
            <sz val="12"/>
            <rFont val="Tahoma"/>
            <family val="2"/>
          </rPr>
          <t xml:space="preserve">
</t>
        </r>
      </text>
    </comment>
    <comment ref="J9" authorId="2">
      <text>
        <r>
          <rPr>
            <u val="single"/>
            <sz val="11"/>
            <rFont val="Tahoma"/>
            <family val="2"/>
          </rPr>
          <t>Price (A):</t>
        </r>
        <r>
          <rPr>
            <sz val="11"/>
            <rFont val="Tahoma"/>
            <family val="2"/>
          </rPr>
          <t xml:space="preserve">
Enter per each price of clams that were less than 7/8 inch in size (Category A). Enter the price as dollars and cents.</t>
        </r>
        <r>
          <rPr>
            <sz val="12"/>
            <rFont val="Tahoma"/>
            <family val="2"/>
          </rPr>
          <t xml:space="preserve">
</t>
        </r>
      </text>
    </comment>
    <comment ref="O9" authorId="2">
      <text>
        <r>
          <rPr>
            <u val="single"/>
            <sz val="11"/>
            <rFont val="Tahoma"/>
            <family val="2"/>
          </rPr>
          <t>&gt;1":</t>
        </r>
        <r>
          <rPr>
            <sz val="11"/>
            <rFont val="Tahoma"/>
            <family val="2"/>
          </rPr>
          <t xml:space="preserve">
Enter number of individual clams harvested that were greater than 1 inch in shell width (Category D).</t>
        </r>
      </text>
    </comment>
    <comment ref="P9" authorId="2">
      <text>
        <r>
          <rPr>
            <u val="single"/>
            <sz val="11"/>
            <rFont val="Tahoma"/>
            <family val="2"/>
          </rPr>
          <t>Price (D):</t>
        </r>
        <r>
          <rPr>
            <sz val="11"/>
            <rFont val="Tahoma"/>
            <family val="2"/>
          </rPr>
          <t xml:space="preserve">
Enter per each price of clams that were greater than 1 inch in size (Category D). Enter the price as dollars and cents.</t>
        </r>
      </text>
    </comment>
    <comment ref="N9" authorId="2">
      <text>
        <r>
          <rPr>
            <u val="single"/>
            <sz val="11"/>
            <rFont val="Tahoma"/>
            <family val="2"/>
          </rPr>
          <t>Price (C):</t>
        </r>
        <r>
          <rPr>
            <sz val="11"/>
            <rFont val="Tahoma"/>
            <family val="2"/>
          </rPr>
          <t xml:space="preserve">
Enter per each price of clams that were 1 inch in size (Category C). Enter the price as dollars and cents.</t>
        </r>
      </text>
    </comment>
    <comment ref="S9" authorId="2">
      <text>
        <r>
          <rPr>
            <u val="single"/>
            <sz val="11"/>
            <rFont val="Tahoma"/>
            <family val="2"/>
          </rPr>
          <t>Total Clams Harvested:</t>
        </r>
        <r>
          <rPr>
            <sz val="11"/>
            <rFont val="Tahoma"/>
            <family val="2"/>
          </rPr>
          <t xml:space="preserve">
The total number of clams harvested at this location, per harvest date is calculated.</t>
        </r>
      </text>
    </comment>
    <comment ref="T9" authorId="2">
      <text>
        <r>
          <rPr>
            <u val="single"/>
            <sz val="11"/>
            <rFont val="Tahoma"/>
            <family val="2"/>
          </rPr>
          <t>Average Clams/Bag:</t>
        </r>
        <r>
          <rPr>
            <sz val="11"/>
            <rFont val="Tahoma"/>
            <family val="2"/>
          </rPr>
          <t xml:space="preserve">
The average number of clams harvested per bag is calculated.</t>
        </r>
        <r>
          <rPr>
            <sz val="12"/>
            <rFont val="Tahoma"/>
            <family val="2"/>
          </rPr>
          <t xml:space="preserve">
</t>
        </r>
      </text>
    </comment>
    <comment ref="V9" authorId="2">
      <text>
        <r>
          <rPr>
            <u val="single"/>
            <sz val="11"/>
            <rFont val="Tahoma"/>
            <family val="2"/>
          </rPr>
          <t>Wholesaler / Comments:</t>
        </r>
        <r>
          <rPr>
            <sz val="11"/>
            <rFont val="Tahoma"/>
            <family val="2"/>
          </rPr>
          <t xml:space="preserve">
Enter wholesaler's name or  comments regarding the clam harvest and sale.</t>
        </r>
        <r>
          <rPr>
            <sz val="12"/>
            <rFont val="Tahoma"/>
            <family val="2"/>
          </rPr>
          <t xml:space="preserve">
</t>
        </r>
      </text>
    </comment>
    <comment ref="L9" authorId="3">
      <text>
        <r>
          <rPr>
            <u val="single"/>
            <sz val="11"/>
            <rFont val="Tahoma"/>
            <family val="2"/>
          </rPr>
          <t>Price (B):</t>
        </r>
        <r>
          <rPr>
            <sz val="11"/>
            <rFont val="Tahoma"/>
            <family val="2"/>
          </rPr>
          <t xml:space="preserve">
Enter per each price of clams that were between 7/8 and 1 inch in size (Category B). Enter the price as dollars and cents.</t>
        </r>
      </text>
    </comment>
    <comment ref="A9" authorId="0">
      <text>
        <r>
          <rPr>
            <u val="single"/>
            <sz val="11"/>
            <rFont val="Tahoma"/>
            <family val="2"/>
          </rPr>
          <t xml:space="preserve">Date Harvested:
</t>
        </r>
        <r>
          <rPr>
            <sz val="11"/>
            <rFont val="Tahoma"/>
            <family val="2"/>
          </rPr>
          <t>Enter date growout bags were harvested using this format: MM/DD/YY.</t>
        </r>
      </text>
    </comment>
    <comment ref="A113" authorId="4">
      <text>
        <r>
          <rPr>
            <u val="single"/>
            <sz val="11"/>
            <rFont val="Tahoma"/>
            <family val="2"/>
          </rPr>
          <t>Revenue by Category:</t>
        </r>
        <r>
          <rPr>
            <sz val="11"/>
            <rFont val="Tahoma"/>
            <family val="2"/>
          </rPr>
          <t xml:space="preserve">
The total revenue of clams sold by size category is calculated in Row 112. The overall total revenue of clams harvested and sold is also calculated.</t>
        </r>
      </text>
    </comment>
    <comment ref="Q9" authorId="4">
      <text>
        <r>
          <rPr>
            <u val="single"/>
            <sz val="11"/>
            <rFont val="Tahoma"/>
            <family val="2"/>
          </rPr>
          <t>Other:</t>
        </r>
        <r>
          <rPr>
            <sz val="11"/>
            <rFont val="Tahoma"/>
            <family val="2"/>
          </rPr>
          <t xml:space="preserve">
Enter number of individual clams harvested that were in a size category previously undefined (Category E). This is an optional category.</t>
        </r>
      </text>
    </comment>
    <comment ref="R9" authorId="4">
      <text>
        <r>
          <rPr>
            <u val="single"/>
            <sz val="11"/>
            <rFont val="Tahoma"/>
            <family val="2"/>
          </rPr>
          <t>Price (E):</t>
        </r>
        <r>
          <rPr>
            <sz val="11"/>
            <rFont val="Tahoma"/>
            <family val="2"/>
          </rPr>
          <t xml:space="preserve">
Enter per each price of clams that were in a size category previously undefined (Category E). Enter the price as dollars and cents.</t>
        </r>
      </text>
    </comment>
  </commentList>
</comments>
</file>

<file path=xl/comments8.xml><?xml version="1.0" encoding="utf-8"?>
<comments xmlns="http://schemas.openxmlformats.org/spreadsheetml/2006/main">
  <authors>
    <author>fredgrad</author>
    <author>sturmer</author>
  </authors>
  <commentList>
    <comment ref="B23" authorId="0">
      <text>
        <r>
          <rPr>
            <b/>
            <u val="single"/>
            <sz val="8"/>
            <rFont val="Tahoma"/>
            <family val="2"/>
          </rPr>
          <t>Clam Pro:</t>
        </r>
        <r>
          <rPr>
            <b/>
            <sz val="8"/>
            <rFont val="Tahoma"/>
            <family val="0"/>
          </rPr>
          <t xml:space="preserve">
</t>
        </r>
        <r>
          <rPr>
            <sz val="8"/>
            <rFont val="Tahoma"/>
            <family val="2"/>
          </rPr>
          <t>This number includes clams that remain in growout as well as clams that died while in growout</t>
        </r>
        <r>
          <rPr>
            <sz val="8"/>
            <rFont val="Tahoma"/>
            <family val="0"/>
          </rPr>
          <t xml:space="preserve">
</t>
        </r>
      </text>
    </comment>
    <comment ref="B15" authorId="0">
      <text>
        <r>
          <rPr>
            <b/>
            <u val="single"/>
            <sz val="8"/>
            <rFont val="Tahoma"/>
            <family val="2"/>
          </rPr>
          <t xml:space="preserve">Clam Pro:
</t>
        </r>
        <r>
          <rPr>
            <b/>
            <sz val="8"/>
            <rFont val="Tahoma"/>
            <family val="0"/>
          </rPr>
          <t xml:space="preserve">
</t>
        </r>
        <r>
          <rPr>
            <sz val="8"/>
            <rFont val="Tahoma"/>
            <family val="2"/>
          </rPr>
          <t xml:space="preserve">This number includes clams that remain in the nursery as well as clams that died while in the nursery.
</t>
        </r>
      </text>
    </comment>
    <comment ref="B10" authorId="1">
      <text>
        <r>
          <rPr>
            <u val="single"/>
            <sz val="11"/>
            <rFont val="Tahoma"/>
            <family val="2"/>
          </rPr>
          <t>Bags Planted:</t>
        </r>
        <r>
          <rPr>
            <sz val="11"/>
            <rFont val="Tahoma"/>
            <family val="2"/>
          </rPr>
          <t xml:space="preserve">
The number of nursery bags planted since the initial start date (see Begin Here Module) is summarized from the Nursery Plants Module.</t>
        </r>
      </text>
    </comment>
    <comment ref="B11" authorId="1">
      <text>
        <r>
          <rPr>
            <u val="single"/>
            <sz val="11"/>
            <rFont val="Tahoma"/>
            <family val="2"/>
          </rPr>
          <t>Bags Transferred to Growout:</t>
        </r>
        <r>
          <rPr>
            <sz val="11"/>
            <rFont val="Tahoma"/>
            <family val="2"/>
          </rPr>
          <t xml:space="preserve">
The number of nursery bags transferred and planted into growout bags since the initial start date is summarized from the Growout Plants Module.</t>
        </r>
      </text>
    </comment>
    <comment ref="B12" authorId="1">
      <text>
        <r>
          <rPr>
            <u val="single"/>
            <sz val="11"/>
            <rFont val="Tahoma"/>
            <family val="2"/>
          </rPr>
          <t>Bags Still in Nursery:</t>
        </r>
        <r>
          <rPr>
            <sz val="11"/>
            <rFont val="Tahoma"/>
            <family val="2"/>
          </rPr>
          <t xml:space="preserve">
The number of nursery bags currently on the lease parcel is calculated.</t>
        </r>
      </text>
    </comment>
    <comment ref="B13" authorId="1">
      <text>
        <r>
          <rPr>
            <u val="single"/>
            <sz val="11"/>
            <rFont val="Tahoma"/>
            <family val="2"/>
          </rPr>
          <t>Seed Clams Planted:</t>
        </r>
        <r>
          <rPr>
            <sz val="11"/>
            <rFont val="Tahoma"/>
            <family val="2"/>
          </rPr>
          <t xml:space="preserve">
The number of clam seed planted in nursery bags since the initial start date is summarized from the Nursery Plants Module.</t>
        </r>
      </text>
    </comment>
    <comment ref="B14" authorId="1">
      <text>
        <r>
          <rPr>
            <u val="single"/>
            <sz val="11"/>
            <rFont val="Tahoma"/>
            <family val="2"/>
          </rPr>
          <t>Seed Clams Transferred to Growout:</t>
        </r>
        <r>
          <rPr>
            <sz val="11"/>
            <rFont val="Tahoma"/>
            <family val="2"/>
          </rPr>
          <t xml:space="preserve">
The number of clam seed transferred from nursery bags and planted into growout bags since the initial start date is summarized from the Growout Plants Module. Note that nursery mortality, or the number of clam seed that died in nursery bags, over this time period is not calculated in this module, but will be computed from the information provided here in the Production Report Module.</t>
        </r>
      </text>
    </comment>
    <comment ref="B18" authorId="1">
      <text>
        <r>
          <rPr>
            <u val="single"/>
            <sz val="11"/>
            <rFont val="Tahoma"/>
            <family val="2"/>
          </rPr>
          <t>Bags Planted:</t>
        </r>
        <r>
          <rPr>
            <sz val="11"/>
            <rFont val="Tahoma"/>
            <family val="2"/>
          </rPr>
          <t xml:space="preserve">
The number of growout bags planted since the initial start date (see Begin Here Module) is summarized from the Growout Plants Module.</t>
        </r>
        <r>
          <rPr>
            <sz val="8"/>
            <rFont val="Tahoma"/>
            <family val="0"/>
          </rPr>
          <t xml:space="preserve">
</t>
        </r>
      </text>
    </comment>
    <comment ref="B19" authorId="1">
      <text>
        <r>
          <rPr>
            <u val="single"/>
            <sz val="11"/>
            <rFont val="Tahoma"/>
            <family val="2"/>
          </rPr>
          <t>Bags Harvested:</t>
        </r>
        <r>
          <rPr>
            <sz val="11"/>
            <rFont val="Tahoma"/>
            <family val="2"/>
          </rPr>
          <t xml:space="preserve">
The number of growout bags harvested since the initial start date is summarized from the Clam Harvests and Sales Module.</t>
        </r>
      </text>
    </comment>
    <comment ref="B20" authorId="1">
      <text>
        <r>
          <rPr>
            <u val="single"/>
            <sz val="11"/>
            <rFont val="Tahoma"/>
            <family val="2"/>
          </rPr>
          <t>Bags Still in Growout:</t>
        </r>
        <r>
          <rPr>
            <sz val="11"/>
            <rFont val="Tahoma"/>
            <family val="2"/>
          </rPr>
          <t xml:space="preserve">
The number of growout bags currently on the lease parcel is calculated.</t>
        </r>
      </text>
    </comment>
    <comment ref="B21" authorId="1">
      <text>
        <r>
          <rPr>
            <u val="single"/>
            <sz val="11"/>
            <rFont val="Tahoma"/>
            <family val="2"/>
          </rPr>
          <t>Growout Clams Planted:</t>
        </r>
        <r>
          <rPr>
            <sz val="11"/>
            <rFont val="Tahoma"/>
            <family val="2"/>
          </rPr>
          <t xml:space="preserve">
The number of clams planted in growout bags since the initial start date is summarized from the Growout Plants Module.</t>
        </r>
        <r>
          <rPr>
            <sz val="8"/>
            <rFont val="Tahoma"/>
            <family val="0"/>
          </rPr>
          <t xml:space="preserve">
</t>
        </r>
      </text>
    </comment>
    <comment ref="B22" authorId="1">
      <text>
        <r>
          <rPr>
            <u val="single"/>
            <sz val="11"/>
            <rFont val="Tahoma"/>
            <family val="2"/>
          </rPr>
          <t>Growout Clams Harvested:</t>
        </r>
        <r>
          <rPr>
            <sz val="11"/>
            <rFont val="Tahoma"/>
            <family val="2"/>
          </rPr>
          <t xml:space="preserve">
The number of clams harvested from growout bags since the initial start date is summarized from the Clam Harvests and Sales Module. Note that growout mortality, or the number of clams that died in growout bags, over this time period is not calculated in this module, but will be computed from the information provided here in the Production Report Module.</t>
        </r>
        <r>
          <rPr>
            <sz val="8"/>
            <rFont val="Tahoma"/>
            <family val="0"/>
          </rPr>
          <t xml:space="preserve">
</t>
        </r>
      </text>
    </comment>
  </commentList>
</comments>
</file>

<file path=xl/comments9.xml><?xml version="1.0" encoding="utf-8"?>
<comments xmlns="http://schemas.openxmlformats.org/spreadsheetml/2006/main">
  <authors>
    <author>sturmer</author>
  </authors>
  <commentList>
    <comment ref="A10" authorId="0">
      <text>
        <r>
          <rPr>
            <u val="single"/>
            <sz val="11"/>
            <rFont val="Tahoma"/>
            <family val="2"/>
          </rPr>
          <t>Plant ID:</t>
        </r>
        <r>
          <rPr>
            <sz val="11"/>
            <rFont val="Tahoma"/>
            <family val="2"/>
          </rPr>
          <t xml:space="preserve">
All Plant IDs previously entered in the Clam Seed Purchases Module are reported.</t>
        </r>
        <r>
          <rPr>
            <sz val="8"/>
            <rFont val="Tahoma"/>
            <family val="0"/>
          </rPr>
          <t xml:space="preserve">
</t>
        </r>
      </text>
    </comment>
    <comment ref="B10" authorId="0">
      <text>
        <r>
          <rPr>
            <u val="single"/>
            <sz val="11"/>
            <rFont val="Tahoma"/>
            <family val="2"/>
          </rPr>
          <t>Start Plant Date:</t>
        </r>
        <r>
          <rPr>
            <sz val="11"/>
            <rFont val="Tahoma"/>
            <family val="2"/>
          </rPr>
          <t xml:space="preserve">
The first date entered in the Nursery Plants Module for each Plant ID is reported. Note if a complete batch of seed was all planted on one date, then the start and end dates will be the same.</t>
        </r>
        <r>
          <rPr>
            <sz val="10"/>
            <rFont val="Tahoma"/>
            <family val="2"/>
          </rPr>
          <t xml:space="preserve">
</t>
        </r>
      </text>
    </comment>
    <comment ref="C10" authorId="0">
      <text>
        <r>
          <rPr>
            <u val="single"/>
            <sz val="11"/>
            <rFont val="Tahoma"/>
            <family val="2"/>
          </rPr>
          <t>End Plant Date:</t>
        </r>
        <r>
          <rPr>
            <sz val="11"/>
            <rFont val="Tahoma"/>
            <family val="2"/>
          </rPr>
          <t xml:space="preserve">
The last date entered in the Nursery Plants Module for each Plant ID is reported. Note if a complete batch of seed was all planted on one date, then the start and end dates will be the same.</t>
        </r>
        <r>
          <rPr>
            <sz val="10"/>
            <rFont val="Tahoma"/>
            <family val="2"/>
          </rPr>
          <t xml:space="preserve">
</t>
        </r>
      </text>
    </comment>
    <comment ref="D10" authorId="0">
      <text>
        <r>
          <rPr>
            <u val="single"/>
            <sz val="11"/>
            <rFont val="Tahoma"/>
            <family val="2"/>
          </rPr>
          <t>Nursery Clams Planted:</t>
        </r>
        <r>
          <rPr>
            <sz val="11"/>
            <rFont val="Tahoma"/>
            <family val="2"/>
          </rPr>
          <t xml:space="preserve">
The total number of clam seed planted in nursery bags for each Plant ID is summarized from the Nursery Plants Module.</t>
        </r>
        <r>
          <rPr>
            <sz val="8"/>
            <rFont val="Tahoma"/>
            <family val="0"/>
          </rPr>
          <t xml:space="preserve">
</t>
        </r>
      </text>
    </comment>
    <comment ref="E10" authorId="0">
      <text>
        <r>
          <rPr>
            <u val="single"/>
            <sz val="11"/>
            <rFont val="Tahoma"/>
            <family val="2"/>
          </rPr>
          <t>Nursery Clams Transferred:</t>
        </r>
        <r>
          <rPr>
            <sz val="11"/>
            <rFont val="Tahoma"/>
            <family val="2"/>
          </rPr>
          <t xml:space="preserve">
The total number of clams transferred from nursery bags to growout bags for each Plant ID is summarized from the Growout Plants Module.</t>
        </r>
        <r>
          <rPr>
            <sz val="8"/>
            <rFont val="Tahoma"/>
            <family val="0"/>
          </rPr>
          <t xml:space="preserve">
</t>
        </r>
      </text>
    </comment>
    <comment ref="F10" authorId="0">
      <text>
        <r>
          <rPr>
            <u val="single"/>
            <sz val="11"/>
            <rFont val="Tahoma"/>
            <family val="2"/>
          </rPr>
          <t>Average Nursery Days:</t>
        </r>
        <r>
          <rPr>
            <sz val="11"/>
            <rFont val="Tahoma"/>
            <family val="2"/>
          </rPr>
          <t xml:space="preserve">
The average number of days clam seed from each Plant ID were in the field nursery is calculated.</t>
        </r>
        <r>
          <rPr>
            <sz val="10"/>
            <rFont val="Tahoma"/>
            <family val="2"/>
          </rPr>
          <t xml:space="preserve">
</t>
        </r>
      </text>
    </comment>
    <comment ref="G10" authorId="0">
      <text>
        <r>
          <rPr>
            <u val="single"/>
            <sz val="11"/>
            <rFont val="Tahoma"/>
            <family val="2"/>
          </rPr>
          <t>Survival Rate - Nursery to Growout:</t>
        </r>
        <r>
          <rPr>
            <sz val="11"/>
            <rFont val="Tahoma"/>
            <family val="2"/>
          </rPr>
          <t xml:space="preserve">
The survival rate of clam seed in the field nursery for each Plant ID is calculated.</t>
        </r>
        <r>
          <rPr>
            <sz val="8"/>
            <rFont val="Tahoma"/>
            <family val="0"/>
          </rPr>
          <t xml:space="preserve">
</t>
        </r>
      </text>
    </comment>
    <comment ref="H10" authorId="0">
      <text>
        <r>
          <rPr>
            <u val="single"/>
            <sz val="11"/>
            <rFont val="Tahoma"/>
            <family val="2"/>
          </rPr>
          <t>Start Plant Date:</t>
        </r>
        <r>
          <rPr>
            <sz val="11"/>
            <rFont val="Tahoma"/>
            <family val="2"/>
          </rPr>
          <t xml:space="preserve">
The first date entered in the Growout Plants Module for each Plant ID is reported. Note if a complete batch of clams was all planted or transferred on one date, then the start and end dates will be the same.</t>
        </r>
        <r>
          <rPr>
            <sz val="10"/>
            <rFont val="Tahoma"/>
            <family val="2"/>
          </rPr>
          <t xml:space="preserve">
</t>
        </r>
      </text>
    </comment>
    <comment ref="I10" authorId="0">
      <text>
        <r>
          <rPr>
            <u val="single"/>
            <sz val="11"/>
            <rFont val="Tahoma"/>
            <family val="2"/>
          </rPr>
          <t>End Plant Date:</t>
        </r>
        <r>
          <rPr>
            <sz val="11"/>
            <rFont val="Tahoma"/>
            <family val="2"/>
          </rPr>
          <t xml:space="preserve">
The last date entered in the Growout Plants Module for each Plant ID is reported. Note if a complete batch of clams was all planted or transferred on one date, then the start and end dates will be the same.</t>
        </r>
        <r>
          <rPr>
            <sz val="8"/>
            <rFont val="Tahoma"/>
            <family val="0"/>
          </rPr>
          <t xml:space="preserve">
</t>
        </r>
      </text>
    </comment>
    <comment ref="J10" authorId="0">
      <text>
        <r>
          <rPr>
            <u val="single"/>
            <sz val="11"/>
            <rFont val="Tahoma"/>
            <family val="2"/>
          </rPr>
          <t>Growout Clams Planted:</t>
        </r>
        <r>
          <rPr>
            <sz val="11"/>
            <rFont val="Tahoma"/>
            <family val="2"/>
          </rPr>
          <t xml:space="preserve">
The total number of clams planted in growout bags for each Plant ID is summarized from the Growout Plants Module.</t>
        </r>
      </text>
    </comment>
    <comment ref="K10" authorId="0">
      <text>
        <r>
          <rPr>
            <u val="single"/>
            <sz val="11"/>
            <rFont val="Tahoma"/>
            <family val="2"/>
          </rPr>
          <t>Growout Clams Harvested:</t>
        </r>
        <r>
          <rPr>
            <sz val="11"/>
            <rFont val="Tahoma"/>
            <family val="2"/>
          </rPr>
          <t xml:space="preserve">
The total number of clams harvested from growout bags for each Plant ID is summarized from the Clam Harvests and Sales Module.</t>
        </r>
        <r>
          <rPr>
            <b/>
            <sz val="8"/>
            <rFont val="Tahoma"/>
            <family val="0"/>
          </rPr>
          <t xml:space="preserve">
</t>
        </r>
      </text>
    </comment>
    <comment ref="L10" authorId="0">
      <text>
        <r>
          <rPr>
            <u val="single"/>
            <sz val="11"/>
            <rFont val="Tahoma"/>
            <family val="2"/>
          </rPr>
          <t>Average Growout Days:</t>
        </r>
        <r>
          <rPr>
            <sz val="11"/>
            <rFont val="Tahoma"/>
            <family val="2"/>
          </rPr>
          <t xml:space="preserve">
The average number of days clams from each Plant ID were on the lease parcel is calculated.</t>
        </r>
      </text>
    </comment>
    <comment ref="M10" authorId="0">
      <text>
        <r>
          <rPr>
            <u val="single"/>
            <sz val="11"/>
            <rFont val="Tahoma"/>
            <family val="2"/>
          </rPr>
          <t>Survival Rate -  Growout to Harvest:</t>
        </r>
        <r>
          <rPr>
            <sz val="11"/>
            <rFont val="Tahoma"/>
            <family val="2"/>
          </rPr>
          <t xml:space="preserve">
The survival rate of clams on the lease parcel for each Plant ID is calculated.</t>
        </r>
      </text>
    </comment>
    <comment ref="N10" authorId="0">
      <text>
        <r>
          <rPr>
            <u val="single"/>
            <sz val="11"/>
            <rFont val="Tahoma"/>
            <family val="2"/>
          </rPr>
          <t>Average Total Days:</t>
        </r>
        <r>
          <rPr>
            <sz val="11"/>
            <rFont val="Tahoma"/>
            <family val="2"/>
          </rPr>
          <t xml:space="preserve">
The average total number of days clams from each Plant ID were on the lease is calculated from information generated in the Nursery Production and Growout Production Reports. </t>
        </r>
      </text>
    </comment>
    <comment ref="O10" authorId="0">
      <text>
        <r>
          <rPr>
            <u val="single"/>
            <sz val="11"/>
            <rFont val="Tahoma"/>
            <family val="2"/>
          </rPr>
          <t>Overall Survival Rate:</t>
        </r>
        <r>
          <rPr>
            <sz val="11"/>
            <rFont val="Tahoma"/>
            <family val="2"/>
          </rPr>
          <t xml:space="preserve">
The overall survival rate of clams for each Plant ID is calculated from information generated in the Nursery Production and Growout Production Reports. </t>
        </r>
      </text>
    </comment>
    <comment ref="P10" authorId="0">
      <text>
        <r>
          <rPr>
            <u val="single"/>
            <sz val="11"/>
            <rFont val="Tahoma"/>
            <family val="2"/>
          </rPr>
          <t>Revenue:</t>
        </r>
        <r>
          <rPr>
            <sz val="11"/>
            <rFont val="Tahoma"/>
            <family val="2"/>
          </rPr>
          <t xml:space="preserve">
The revenue or total sales of clams harvested for each Plant ID is summarized from the Clam Harvests and Sales Module.</t>
        </r>
        <r>
          <rPr>
            <sz val="8"/>
            <rFont val="Tahoma"/>
            <family val="0"/>
          </rPr>
          <t xml:space="preserve">
</t>
        </r>
      </text>
    </comment>
  </commentList>
</comments>
</file>

<file path=xl/sharedStrings.xml><?xml version="1.0" encoding="utf-8"?>
<sst xmlns="http://schemas.openxmlformats.org/spreadsheetml/2006/main" count="259" uniqueCount="148">
  <si>
    <t>Purchase Date</t>
  </si>
  <si>
    <t>Date Planted</t>
  </si>
  <si>
    <t>Cost/Clam</t>
  </si>
  <si>
    <t>Total Cost</t>
  </si>
  <si>
    <t>Date Harvested</t>
  </si>
  <si>
    <t>FISCAL YEAR</t>
  </si>
  <si>
    <t>Today's Date</t>
  </si>
  <si>
    <t>Starting Date</t>
  </si>
  <si>
    <t>NAME OF FARM</t>
  </si>
  <si>
    <t>START DATE</t>
  </si>
  <si>
    <t>through</t>
  </si>
  <si>
    <t>Revenue</t>
  </si>
  <si>
    <t>Price(A)</t>
  </si>
  <si>
    <t>Price(B)</t>
  </si>
  <si>
    <t>Price(C)</t>
  </si>
  <si>
    <t>Total</t>
  </si>
  <si>
    <t>Net Income</t>
  </si>
  <si>
    <t>Bags Harvested</t>
  </si>
  <si>
    <t>SHELL!A1</t>
  </si>
  <si>
    <t>Shell!A1</t>
  </si>
  <si>
    <t>Growout Location</t>
  </si>
  <si>
    <t>Grand Total</t>
  </si>
  <si>
    <t>After-Tax Income</t>
  </si>
  <si>
    <t>Projected Taxes</t>
  </si>
  <si>
    <t>Nursery Clams Planted</t>
  </si>
  <si>
    <t>Growout Clams Planted</t>
  </si>
  <si>
    <t>LEASE AREA NAME</t>
  </si>
  <si>
    <t>PARCEL NUMBER</t>
  </si>
  <si>
    <t>Average Clams/Bag</t>
  </si>
  <si>
    <t>Number of Nursery Days</t>
  </si>
  <si>
    <t>Total Days</t>
  </si>
  <si>
    <t>Average of Number of Nursery Days</t>
  </si>
  <si>
    <t>Nursery Location</t>
  </si>
  <si>
    <t>NURSERY LOCATION</t>
  </si>
  <si>
    <t>NUMBER OF NURSERY DAYS</t>
  </si>
  <si>
    <t>Sales Report</t>
  </si>
  <si>
    <t>Growout Clams Harvested</t>
  </si>
  <si>
    <t>Average of Total Days</t>
  </si>
  <si>
    <t>Average Nursery Days</t>
  </si>
  <si>
    <t>Average Growout Days</t>
  </si>
  <si>
    <t>Average Total Days</t>
  </si>
  <si>
    <t>Seed Supplier</t>
  </si>
  <si>
    <t>CLAM SEED PURCHASES</t>
  </si>
  <si>
    <t>Plant ID</t>
  </si>
  <si>
    <t>Notes / Comments</t>
  </si>
  <si>
    <t>Seed Size</t>
  </si>
  <si>
    <t>Assigned Plant ID</t>
  </si>
  <si>
    <t>Number of Bags Planted</t>
  </si>
  <si>
    <t>Clams/Plant</t>
  </si>
  <si>
    <t>CLAM HARVESTS AND SALES</t>
  </si>
  <si>
    <t>&lt;7/8"</t>
  </si>
  <si>
    <t>1"</t>
  </si>
  <si>
    <t>&gt;1"</t>
  </si>
  <si>
    <t>Price(D)</t>
  </si>
  <si>
    <t>Overall Survival Rate</t>
  </si>
  <si>
    <t>NURSERY</t>
  </si>
  <si>
    <t>GROWOUT</t>
  </si>
  <si>
    <t>OVERALL</t>
  </si>
  <si>
    <t>Min of Date Planted</t>
  </si>
  <si>
    <t>Clam Revenue</t>
  </si>
  <si>
    <t>Expenses</t>
  </si>
  <si>
    <t>CATEGORY REPORT</t>
  </si>
  <si>
    <t>Clam Seed Purchases</t>
  </si>
  <si>
    <t>Nursery Inventory</t>
  </si>
  <si>
    <t>Growout Inventory</t>
  </si>
  <si>
    <t>Total Revenue</t>
  </si>
  <si>
    <t>number of nursery bags harvested</t>
  </si>
  <si>
    <t>aux1</t>
  </si>
  <si>
    <t>aux2</t>
  </si>
  <si>
    <t>Growout Bags Harvested and Clams Harvested by Growout Location</t>
  </si>
  <si>
    <t>Growout Bags Planted and Clams Planted by Growout Location</t>
  </si>
  <si>
    <t>Nursery bags and clams harvested by nursery location</t>
  </si>
  <si>
    <t>aux3</t>
  </si>
  <si>
    <t>Nursery bags and clams planted by location</t>
  </si>
  <si>
    <t>Bags Planted</t>
  </si>
  <si>
    <t>Bags Still in Nursery</t>
  </si>
  <si>
    <t>Seed Clams Planted</t>
  </si>
  <si>
    <t>Growout Clams Not Harvested</t>
  </si>
  <si>
    <t>COMMENTS</t>
  </si>
  <si>
    <t>Plant Id</t>
  </si>
  <si>
    <t>Clams/Bag</t>
  </si>
  <si>
    <t>DATE PLANTED IN GROWOUT</t>
  </si>
  <si>
    <t>Price(E)</t>
  </si>
  <si>
    <t>Max of Date Planted2</t>
  </si>
  <si>
    <t>Min of DATE PLANTED IN GROWOUT</t>
  </si>
  <si>
    <t>Max of DATE PLANTED IN GROWOUT2</t>
  </si>
  <si>
    <t xml:space="preserve">Other  </t>
  </si>
  <si>
    <t>Projected Tax Rate</t>
  </si>
  <si>
    <t>Do Not Make Changes!!</t>
  </si>
  <si>
    <t>Growout Plant ID</t>
  </si>
  <si>
    <t>Seed Clams Not Transferred</t>
  </si>
  <si>
    <t>Warning This Sheet is not protected any changes could do permanent damage and compromise the programs ability to make the calculations used elsewhere in the program</t>
  </si>
  <si>
    <t>ID</t>
  </si>
  <si>
    <t>Nursery Clams Transferred</t>
  </si>
  <si>
    <t>PRODUCTION REPORT</t>
  </si>
  <si>
    <t>Computing….</t>
  </si>
  <si>
    <t>Bags Still in Growout</t>
  </si>
  <si>
    <t>GROWOUT PLANTS</t>
  </si>
  <si>
    <t>NURSERY PLANTS</t>
  </si>
  <si>
    <t>Survival Rate - Nursery to Growout</t>
  </si>
  <si>
    <t>Survival Rate - Growout to Harvest</t>
  </si>
  <si>
    <t>Total Clams Harvested</t>
  </si>
  <si>
    <t xml:space="preserve">                                    CAPITALIZED ASSETS</t>
  </si>
  <si>
    <t xml:space="preserve">                                   EXPENSES</t>
  </si>
  <si>
    <t>Vendor</t>
  </si>
  <si>
    <t>Cost</t>
  </si>
  <si>
    <t>Category (Limit 10)</t>
  </si>
  <si>
    <t>Description</t>
  </si>
  <si>
    <t>Bags Transferred to Growout</t>
  </si>
  <si>
    <t>Seed Clams Transferred to Growout</t>
  </si>
  <si>
    <t>Sum of Cost</t>
  </si>
  <si>
    <t>Vendor Report</t>
  </si>
  <si>
    <t>Nursery       Plant ID</t>
  </si>
  <si>
    <t>Nursery     Plant ID</t>
  </si>
  <si>
    <t xml:space="preserve"> Unavailable</t>
  </si>
  <si>
    <t>Revenue by Category</t>
  </si>
  <si>
    <t>Average Price By Category</t>
  </si>
  <si>
    <t>Total Clams by Category</t>
  </si>
  <si>
    <t>FINANCIAL REPORT</t>
  </si>
  <si>
    <t>Printing Instructions - Using your mouse, select the area you want to print, click FILE on the Menu Bar and select PRINT. In the Print Menu, click on SELECTION in Print What Area.  Then click OK.</t>
  </si>
  <si>
    <t>Non Operating Expenses</t>
  </si>
  <si>
    <t># Seed</t>
  </si>
  <si>
    <t># Nursery Bags Transferred</t>
  </si>
  <si>
    <t># Nursery Days</t>
  </si>
  <si>
    <t># Growout Days</t>
  </si>
  <si>
    <t>CAT A</t>
  </si>
  <si>
    <t>CAT B</t>
  </si>
  <si>
    <t>CAT C</t>
  </si>
  <si>
    <t>CAT E</t>
  </si>
  <si>
    <t>CAT D</t>
  </si>
  <si>
    <t>Wholesaler / Comments</t>
  </si>
  <si>
    <t>Start Plant Date</t>
  </si>
  <si>
    <t>End Plant Date</t>
  </si>
  <si>
    <t xml:space="preserve">Start Plant Date </t>
  </si>
  <si>
    <t>Average of # Growout Days</t>
  </si>
  <si>
    <t>Total Expenses</t>
  </si>
  <si>
    <t># Nursery Bags       Planted</t>
  </si>
  <si>
    <t># Growout        Bags Planted</t>
  </si>
  <si>
    <t># Bags Harvested</t>
  </si>
  <si>
    <t>Other</t>
  </si>
  <si>
    <t>&gt;7/8" and &lt;1"</t>
  </si>
  <si>
    <t xml:space="preserve">                     SIZE / PRICE CATEGORIES</t>
  </si>
  <si>
    <t>INVENTORY SUMMARY</t>
  </si>
  <si>
    <t>Asset</t>
  </si>
  <si>
    <t>Useful Life</t>
  </si>
  <si>
    <t>Annual Depreciation</t>
  </si>
  <si>
    <t>Other Expenses (10 category maximum)</t>
  </si>
  <si>
    <t>(blank)</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</si>
</sst>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dd/yy"/>
    <numFmt numFmtId="166" formatCode="&quot;$&quot;#,##0.00"/>
    <numFmt numFmtId="167" formatCode="&quot;$&quot;#,##0.00000_);\(&quot;$&quot;#,##0.00000\)"/>
    <numFmt numFmtId="168" formatCode="_([$¢-140A]* #,##0.00_);_([$¢-140A]* \(#,##0.00\);_([$¢-140A]* &quot;-&quot;??_);_(@_)"/>
    <numFmt numFmtId="169" formatCode="[$$-409]#,##0.00_);\([$$-409]#,##0.00\)"/>
    <numFmt numFmtId="170" formatCode="[$$-409]#,##0.00000_);\([$$-409]#,##0.00000\)"/>
    <numFmt numFmtId="171" formatCode="mmm\-yyyy"/>
    <numFmt numFmtId="172" formatCode="m/d"/>
    <numFmt numFmtId="173" formatCode="&quot;$&quot;#,##0"/>
    <numFmt numFmtId="174" formatCode="&quot;$&quot;#,##0.000"/>
    <numFmt numFmtId="175" formatCode="0.00;[Red]0.00"/>
    <numFmt numFmtId="176" formatCode="0;[Red]0"/>
  </numFmts>
  <fonts count="54">
    <font>
      <sz val="10"/>
      <name val="Arial"/>
      <family val="0"/>
    </font>
    <font>
      <sz val="10"/>
      <color indexed="9"/>
      <name val="Arial"/>
      <family val="2"/>
    </font>
    <font>
      <b/>
      <sz val="14"/>
      <color indexed="9"/>
      <name val="Arial"/>
      <family val="2"/>
    </font>
    <font>
      <b/>
      <sz val="10"/>
      <name val="Arial"/>
      <family val="2"/>
    </font>
    <font>
      <sz val="8"/>
      <name val="Tahoma"/>
      <family val="0"/>
    </font>
    <font>
      <b/>
      <sz val="8"/>
      <name val="Tahoma"/>
      <family val="0"/>
    </font>
    <font>
      <b/>
      <u val="single"/>
      <sz val="8"/>
      <name val="Tahoma"/>
      <family val="2"/>
    </font>
    <font>
      <u val="single"/>
      <sz val="10"/>
      <color indexed="12"/>
      <name val="Arial"/>
      <family val="0"/>
    </font>
    <font>
      <u val="single"/>
      <sz val="10"/>
      <color indexed="36"/>
      <name val="Arial"/>
      <family val="0"/>
    </font>
    <font>
      <b/>
      <sz val="10"/>
      <color indexed="9"/>
      <name val="Arial"/>
      <family val="2"/>
    </font>
    <font>
      <b/>
      <sz val="12"/>
      <color indexed="9"/>
      <name val="Arial"/>
      <family val="2"/>
    </font>
    <font>
      <sz val="12"/>
      <name val="Arial"/>
      <family val="2"/>
    </font>
    <font>
      <u val="single"/>
      <sz val="10"/>
      <color indexed="8"/>
      <name val="Arial"/>
      <family val="2"/>
    </font>
    <font>
      <b/>
      <sz val="16"/>
      <color indexed="9"/>
      <name val="Arial"/>
      <family val="2"/>
    </font>
    <font>
      <sz val="14"/>
      <color indexed="9"/>
      <name val="Arial"/>
      <family val="2"/>
    </font>
    <font>
      <sz val="14"/>
      <name val="Arial"/>
      <family val="2"/>
    </font>
    <font>
      <b/>
      <sz val="12"/>
      <name val="Arial"/>
      <family val="2"/>
    </font>
    <font>
      <b/>
      <sz val="13"/>
      <color indexed="9"/>
      <name val="Arial"/>
      <family val="2"/>
    </font>
    <font>
      <sz val="18"/>
      <color indexed="9"/>
      <name val="Times New Roman"/>
      <family val="1"/>
    </font>
    <font>
      <sz val="14"/>
      <color indexed="18"/>
      <name val="Arial"/>
      <family val="2"/>
    </font>
    <font>
      <sz val="10"/>
      <color indexed="8"/>
      <name val="Arial"/>
      <family val="2"/>
    </font>
    <font>
      <b/>
      <sz val="14"/>
      <color indexed="8"/>
      <name val="Arial"/>
      <family val="2"/>
    </font>
    <font>
      <b/>
      <sz val="10"/>
      <color indexed="10"/>
      <name val="Arial"/>
      <family val="2"/>
    </font>
    <font>
      <u val="single"/>
      <sz val="10"/>
      <color indexed="9"/>
      <name val="Arial"/>
      <family val="2"/>
    </font>
    <font>
      <sz val="14"/>
      <color indexed="8"/>
      <name val="Arial"/>
      <family val="2"/>
    </font>
    <font>
      <b/>
      <sz val="11"/>
      <color indexed="9"/>
      <name val="Arial"/>
      <family val="0"/>
    </font>
    <font>
      <b/>
      <sz val="10"/>
      <color indexed="54"/>
      <name val="Arial"/>
      <family val="0"/>
    </font>
    <font>
      <b/>
      <sz val="11"/>
      <color indexed="8"/>
      <name val="Arial"/>
      <family val="2"/>
    </font>
    <font>
      <b/>
      <sz val="12"/>
      <color indexed="8"/>
      <name val="Arial"/>
      <family val="2"/>
    </font>
    <font>
      <sz val="10"/>
      <color indexed="10"/>
      <name val="Arial"/>
      <family val="2"/>
    </font>
    <font>
      <sz val="12"/>
      <name val="Tahoma"/>
      <family val="2"/>
    </font>
    <font>
      <b/>
      <sz val="10"/>
      <color indexed="8"/>
      <name val="Arial"/>
      <family val="0"/>
    </font>
    <font>
      <b/>
      <sz val="9"/>
      <name val="Arial"/>
      <family val="0"/>
    </font>
    <font>
      <b/>
      <sz val="10"/>
      <color indexed="62"/>
      <name val="Arial"/>
      <family val="0"/>
    </font>
    <font>
      <sz val="10"/>
      <color indexed="12"/>
      <name val="Arial"/>
      <family val="2"/>
    </font>
    <font>
      <sz val="12"/>
      <color indexed="9"/>
      <name val="Arial"/>
      <family val="2"/>
    </font>
    <font>
      <sz val="72"/>
      <color indexed="9"/>
      <name val="Arial"/>
      <family val="2"/>
    </font>
    <font>
      <b/>
      <sz val="12"/>
      <name val="Tahoma"/>
      <family val="2"/>
    </font>
    <font>
      <b/>
      <sz val="18"/>
      <color indexed="9"/>
      <name val="Arial"/>
      <family val="2"/>
    </font>
    <font>
      <sz val="18"/>
      <color indexed="9"/>
      <name val="Arial"/>
      <family val="2"/>
    </font>
    <font>
      <b/>
      <sz val="14"/>
      <color indexed="18"/>
      <name val="Arial"/>
      <family val="2"/>
    </font>
    <font>
      <sz val="12"/>
      <color indexed="8"/>
      <name val="Arial"/>
      <family val="2"/>
    </font>
    <font>
      <sz val="9"/>
      <name val="Arial"/>
      <family val="2"/>
    </font>
    <font>
      <u val="single"/>
      <sz val="11"/>
      <color indexed="8"/>
      <name val="Arial"/>
      <family val="2"/>
    </font>
    <font>
      <u val="single"/>
      <sz val="11"/>
      <name val="Tahoma"/>
      <family val="2"/>
    </font>
    <font>
      <sz val="11"/>
      <name val="Tahoma"/>
      <family val="2"/>
    </font>
    <font>
      <sz val="10"/>
      <name val="Tahoma"/>
      <family val="2"/>
    </font>
    <font>
      <b/>
      <sz val="11"/>
      <name val="Tahoma"/>
      <family val="2"/>
    </font>
    <font>
      <u val="single"/>
      <sz val="8"/>
      <name val="Tahoma"/>
      <family val="2"/>
    </font>
    <font>
      <sz val="11"/>
      <color indexed="9"/>
      <name val="Arial"/>
      <family val="2"/>
    </font>
    <font>
      <u val="single"/>
      <sz val="16"/>
      <name val="Tahoma"/>
      <family val="2"/>
    </font>
    <font>
      <sz val="16"/>
      <name val="Tahoma"/>
      <family val="2"/>
    </font>
    <font>
      <i/>
      <sz val="10"/>
      <name val="Arial"/>
      <family val="0"/>
    </font>
    <font>
      <b/>
      <sz val="8"/>
      <name val="Arial"/>
      <family val="2"/>
    </font>
  </fonts>
  <fills count="8">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indexed="53"/>
        <bgColor indexed="64"/>
      </patternFill>
    </fill>
    <fill>
      <patternFill patternType="solid">
        <fgColor indexed="47"/>
        <bgColor indexed="64"/>
      </patternFill>
    </fill>
    <fill>
      <patternFill patternType="solid">
        <fgColor indexed="12"/>
        <bgColor indexed="64"/>
      </patternFill>
    </fill>
  </fills>
  <borders count="102">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color indexed="63"/>
      </top>
      <bottom style="thin"/>
    </border>
    <border>
      <left style="thick"/>
      <right>
        <color indexed="63"/>
      </right>
      <top style="thick"/>
      <bottom>
        <color indexed="63"/>
      </bottom>
    </border>
    <border>
      <left style="thick"/>
      <right>
        <color indexed="63"/>
      </right>
      <top>
        <color indexed="63"/>
      </top>
      <bottom style="thick"/>
    </border>
    <border>
      <left>
        <color indexed="63"/>
      </left>
      <right style="thick"/>
      <top style="thick"/>
      <bottom style="thick"/>
    </border>
    <border>
      <left style="thin"/>
      <right style="thick"/>
      <top>
        <color indexed="63"/>
      </top>
      <bottom style="thin"/>
    </border>
    <border>
      <left style="thin"/>
      <right style="thick"/>
      <top style="thin"/>
      <bottom style="thin"/>
    </border>
    <border>
      <left style="thin"/>
      <right style="thick"/>
      <top style="thin"/>
      <bottom style="thick"/>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ck"/>
      <right style="thick"/>
      <top style="thick"/>
      <bottom style="thick"/>
    </border>
    <border>
      <left style="thick"/>
      <right style="thick"/>
      <top style="thick"/>
      <bottom style="thin"/>
    </border>
    <border>
      <left style="thick"/>
      <right style="thick"/>
      <top style="thin"/>
      <bottom style="thin"/>
    </border>
    <border>
      <left style="thin"/>
      <right>
        <color indexed="63"/>
      </right>
      <top style="thin"/>
      <bottom style="thin"/>
    </border>
    <border>
      <left>
        <color indexed="63"/>
      </left>
      <right style="thin"/>
      <top style="thin"/>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n"/>
      <top style="thin"/>
      <bottom style="thick"/>
    </border>
    <border>
      <left style="thick"/>
      <right>
        <color indexed="63"/>
      </right>
      <top style="thick"/>
      <bottom style="thick"/>
    </border>
    <border>
      <left>
        <color indexed="63"/>
      </left>
      <right>
        <color indexed="63"/>
      </right>
      <top style="thick"/>
      <bottom style="thick"/>
    </border>
    <border>
      <left style="thick"/>
      <right style="thick"/>
      <top>
        <color indexed="63"/>
      </top>
      <bottom style="thick"/>
    </border>
    <border>
      <left style="thin"/>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color indexed="63"/>
      </top>
      <bottom style="thick"/>
    </border>
    <border>
      <left>
        <color indexed="63"/>
      </left>
      <right style="thin"/>
      <top>
        <color indexed="63"/>
      </top>
      <bottom style="thick"/>
    </border>
    <border>
      <left style="thin">
        <color indexed="8"/>
      </left>
      <right style="thin">
        <color indexed="8"/>
      </right>
      <top style="thin">
        <color indexed="8"/>
      </top>
      <bottom>
        <color indexed="63"/>
      </bottom>
    </border>
    <border>
      <left style="thin"/>
      <right style="medium"/>
      <top>
        <color indexed="63"/>
      </top>
      <bottom style="thin"/>
    </border>
    <border>
      <left style="thin"/>
      <right style="medium"/>
      <top style="thin"/>
      <bottom style="thin"/>
    </border>
    <border>
      <left style="thin"/>
      <right style="thick"/>
      <top style="thick"/>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right style="thin"/>
      <top style="thin"/>
      <bottom style="thin"/>
    </border>
    <border>
      <left style="thick"/>
      <right style="thin"/>
      <top style="thin"/>
      <bottom style="thin"/>
    </border>
    <border>
      <left style="thick"/>
      <right style="thin"/>
      <top style="thick"/>
      <bottom style="thick"/>
    </border>
    <border>
      <left style="thin"/>
      <right style="thin"/>
      <top style="thick"/>
      <bottom style="thick"/>
    </border>
    <border>
      <left style="thin"/>
      <right style="thick"/>
      <top style="thick"/>
      <bottom style="thick"/>
    </border>
    <border>
      <left style="medium"/>
      <right style="thick">
        <color indexed="53"/>
      </right>
      <top>
        <color indexed="63"/>
      </top>
      <bottom style="thick">
        <color indexed="53"/>
      </bottom>
    </border>
    <border>
      <left style="thick">
        <color indexed="53"/>
      </left>
      <right style="thick">
        <color indexed="53"/>
      </right>
      <top>
        <color indexed="63"/>
      </top>
      <bottom style="thick">
        <color indexed="53"/>
      </bottom>
    </border>
    <border>
      <left style="thick">
        <color indexed="53"/>
      </left>
      <right>
        <color indexed="63"/>
      </right>
      <top>
        <color indexed="63"/>
      </top>
      <bottom style="thick">
        <color indexed="53"/>
      </bottom>
    </border>
    <border>
      <left style="thick">
        <color indexed="12"/>
      </left>
      <right style="thick">
        <color indexed="12"/>
      </right>
      <top>
        <color indexed="63"/>
      </top>
      <bottom style="thick">
        <color indexed="12"/>
      </bottom>
    </border>
    <border>
      <left style="thick">
        <color indexed="12"/>
      </left>
      <right>
        <color indexed="63"/>
      </right>
      <top>
        <color indexed="63"/>
      </top>
      <bottom style="thick">
        <color indexed="12"/>
      </bottom>
    </border>
    <border>
      <left style="thick">
        <color indexed="18"/>
      </left>
      <right style="thick">
        <color indexed="18"/>
      </right>
      <top style="thick">
        <color indexed="8"/>
      </top>
      <bottom style="thick">
        <color indexed="18"/>
      </bottom>
    </border>
    <border>
      <left style="thick">
        <color indexed="18"/>
      </left>
      <right style="medium"/>
      <top style="thick">
        <color indexed="8"/>
      </top>
      <bottom style="thick">
        <color indexed="18"/>
      </bottom>
    </border>
    <border>
      <left style="thick"/>
      <right style="thin"/>
      <top style="thick"/>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ck"/>
      <bottom>
        <color indexed="63"/>
      </bottom>
    </border>
    <border>
      <left>
        <color indexed="63"/>
      </left>
      <right style="medium"/>
      <top style="thick"/>
      <bottom>
        <color indexed="63"/>
      </bottom>
    </border>
    <border>
      <left style="medium"/>
      <right>
        <color indexed="63"/>
      </right>
      <top>
        <color indexed="63"/>
      </top>
      <bottom style="thick"/>
    </border>
    <border>
      <left>
        <color indexed="63"/>
      </left>
      <right style="medium"/>
      <top>
        <color indexed="63"/>
      </top>
      <bottom style="thick"/>
    </border>
    <border>
      <left style="medium"/>
      <right>
        <color indexed="63"/>
      </right>
      <top style="thin"/>
      <bottom style="thin"/>
    </border>
    <border>
      <left style="thick"/>
      <right style="medium"/>
      <top style="thick"/>
      <bottom style="thick"/>
    </border>
    <border>
      <left style="medium"/>
      <right style="medium"/>
      <top style="thick"/>
      <bottom style="thick"/>
    </border>
    <border>
      <left style="medium"/>
      <right style="thick"/>
      <top style="thick"/>
      <bottom style="thick"/>
    </border>
    <border>
      <left style="thin"/>
      <right style="thin"/>
      <top style="thick"/>
      <bottom style="thin"/>
    </border>
    <border>
      <left style="thin"/>
      <right style="medium"/>
      <top style="thick"/>
      <bottom style="thin"/>
    </border>
    <border>
      <left style="thin"/>
      <right>
        <color indexed="63"/>
      </right>
      <top>
        <color indexed="63"/>
      </top>
      <bottom style="thin"/>
    </border>
    <border>
      <left style="thin"/>
      <right style="thin"/>
      <top style="thin"/>
      <bottom>
        <color indexed="63"/>
      </bottom>
    </border>
    <border>
      <left style="thin"/>
      <right style="medium"/>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medium"/>
      <right style="thin"/>
      <top style="thick"/>
      <bottom style="thin"/>
    </border>
    <border>
      <left style="medium"/>
      <right>
        <color indexed="63"/>
      </right>
      <top style="thick"/>
      <bottom style="thin"/>
    </border>
    <border>
      <left style="medium"/>
      <right>
        <color indexed="63"/>
      </right>
      <top style="medium"/>
      <bottom>
        <color indexed="63"/>
      </bottom>
    </border>
    <border>
      <left style="thick"/>
      <right style="thick"/>
      <top style="thin"/>
      <bottom>
        <color indexed="63"/>
      </bottom>
    </border>
    <border>
      <left style="thick"/>
      <right style="thick"/>
      <top>
        <color indexed="63"/>
      </top>
      <bottom>
        <color indexed="63"/>
      </bottom>
    </border>
    <border>
      <left style="medium"/>
      <right style="medium"/>
      <top style="medium"/>
      <bottom style="medium"/>
    </border>
    <border>
      <left style="thin"/>
      <right style="thin"/>
      <top>
        <color indexed="63"/>
      </top>
      <bottom>
        <color indexed="63"/>
      </bottom>
    </border>
    <border>
      <left style="thin"/>
      <right style="thin"/>
      <top style="thin">
        <color indexed="8"/>
      </top>
      <bottom>
        <color indexed="63"/>
      </bottom>
    </border>
    <border>
      <left style="thin"/>
      <right>
        <color indexed="63"/>
      </right>
      <top style="medium">
        <color indexed="8"/>
      </top>
      <bottom style="medium">
        <color indexed="8"/>
      </bottom>
    </border>
    <border>
      <left style="thin"/>
      <right style="thin"/>
      <top style="medium">
        <color indexed="8"/>
      </top>
      <bottom style="medium">
        <color indexed="8"/>
      </bottom>
    </border>
    <border>
      <left style="thin"/>
      <right style="thin"/>
      <top style="thin"/>
      <bottom style="thick"/>
    </border>
    <border>
      <left>
        <color indexed="63"/>
      </left>
      <right>
        <color indexed="63"/>
      </right>
      <top>
        <color indexed="63"/>
      </top>
      <bottom style="medium"/>
    </border>
    <border>
      <left style="thin"/>
      <right style="thin"/>
      <top style="thick"/>
      <bottom>
        <color indexed="63"/>
      </bottom>
    </border>
    <border>
      <left style="thin"/>
      <right style="thin"/>
      <top>
        <color indexed="63"/>
      </top>
      <bottom style="thick"/>
    </border>
    <border>
      <left style="thin"/>
      <right>
        <color indexed="63"/>
      </right>
      <top style="thin"/>
      <bottom style="thick"/>
    </border>
    <border>
      <left style="medium"/>
      <right>
        <color indexed="63"/>
      </right>
      <top style="thin"/>
      <bottom style="thick"/>
    </border>
    <border>
      <left>
        <color indexed="63"/>
      </left>
      <right style="thick">
        <color indexed="8"/>
      </right>
      <top style="thick"/>
      <bottom style="thick"/>
    </border>
    <border>
      <left style="thick">
        <color indexed="8"/>
      </left>
      <right style="thick">
        <color indexed="8"/>
      </right>
      <top>
        <color indexed="63"/>
      </top>
      <bottom style="thick">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32">
    <xf numFmtId="0" fontId="0" fillId="0" borderId="0" xfId="0" applyAlignment="1">
      <alignment/>
    </xf>
    <xf numFmtId="0" fontId="0" fillId="2" borderId="0" xfId="0" applyFill="1" applyAlignment="1" applyProtection="1">
      <alignment/>
      <protection hidden="1"/>
    </xf>
    <xf numFmtId="0" fontId="1" fillId="3" borderId="1" xfId="0" applyFont="1" applyFill="1" applyBorder="1" applyAlignment="1" applyProtection="1">
      <alignment/>
      <protection hidden="1"/>
    </xf>
    <xf numFmtId="0" fontId="1" fillId="3" borderId="2" xfId="0" applyFont="1" applyFill="1" applyBorder="1" applyAlignment="1" applyProtection="1">
      <alignment/>
      <protection hidden="1"/>
    </xf>
    <xf numFmtId="0" fontId="1" fillId="2" borderId="0" xfId="0" applyFont="1" applyFill="1" applyBorder="1" applyAlignment="1" applyProtection="1">
      <alignment/>
      <protection hidden="1"/>
    </xf>
    <xf numFmtId="0" fontId="0" fillId="2" borderId="0" xfId="0" applyFill="1" applyBorder="1" applyAlignment="1" applyProtection="1">
      <alignment/>
      <protection hidden="1"/>
    </xf>
    <xf numFmtId="0" fontId="7" fillId="2" borderId="0" xfId="20" applyFill="1" applyAlignment="1" applyProtection="1">
      <alignment/>
      <protection hidden="1"/>
    </xf>
    <xf numFmtId="0" fontId="13" fillId="3" borderId="0" xfId="0" applyFont="1" applyFill="1" applyAlignment="1" applyProtection="1">
      <alignment/>
      <protection hidden="1"/>
    </xf>
    <xf numFmtId="0" fontId="1" fillId="3" borderId="0" xfId="0" applyFont="1" applyFill="1" applyAlignment="1" applyProtection="1">
      <alignment/>
      <protection hidden="1"/>
    </xf>
    <xf numFmtId="0" fontId="12" fillId="2" borderId="0" xfId="20" applyFont="1" applyFill="1" applyAlignment="1" applyProtection="1">
      <alignment/>
      <protection hidden="1"/>
    </xf>
    <xf numFmtId="165" fontId="12" fillId="2" borderId="0" xfId="20" applyNumberFormat="1" applyFont="1" applyFill="1" applyAlignment="1" applyProtection="1">
      <alignment/>
      <protection hidden="1"/>
    </xf>
    <xf numFmtId="165" fontId="7" fillId="2" borderId="0" xfId="20" applyNumberFormat="1" applyFill="1" applyAlignment="1" applyProtection="1">
      <alignment/>
      <protection hidden="1"/>
    </xf>
    <xf numFmtId="0" fontId="11" fillId="2" borderId="0" xfId="0" applyFont="1" applyFill="1" applyAlignment="1" applyProtection="1">
      <alignment wrapText="1"/>
      <protection hidden="1"/>
    </xf>
    <xf numFmtId="166" fontId="0" fillId="4" borderId="3" xfId="0" applyNumberFormat="1" applyFill="1" applyBorder="1" applyAlignment="1" applyProtection="1">
      <alignment horizontal="right"/>
      <protection hidden="1"/>
    </xf>
    <xf numFmtId="0" fontId="0" fillId="2" borderId="0" xfId="0" applyFill="1" applyAlignment="1" applyProtection="1">
      <alignment/>
      <protection hidden="1"/>
    </xf>
    <xf numFmtId="166" fontId="0" fillId="2" borderId="0" xfId="0" applyNumberFormat="1" applyFill="1" applyAlignment="1" applyProtection="1">
      <alignment/>
      <protection hidden="1"/>
    </xf>
    <xf numFmtId="0" fontId="16" fillId="2" borderId="0" xfId="0" applyFont="1" applyFill="1" applyBorder="1" applyAlignment="1" applyProtection="1">
      <alignment/>
      <protection hidden="1"/>
    </xf>
    <xf numFmtId="166" fontId="12" fillId="2" borderId="0" xfId="20" applyNumberFormat="1" applyFon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0" fillId="2" borderId="0" xfId="0" applyFill="1" applyAlignment="1" applyProtection="1">
      <alignment wrapText="1"/>
      <protection hidden="1"/>
    </xf>
    <xf numFmtId="0" fontId="1" fillId="3" borderId="0" xfId="0" applyFont="1" applyFill="1" applyAlignment="1" applyProtection="1">
      <alignment/>
      <protection hidden="1"/>
    </xf>
    <xf numFmtId="9" fontId="0" fillId="2" borderId="0" xfId="0" applyNumberFormat="1" applyFill="1" applyAlignment="1" applyProtection="1">
      <alignment/>
      <protection hidden="1"/>
    </xf>
    <xf numFmtId="9" fontId="15" fillId="2" borderId="0" xfId="0" applyNumberFormat="1" applyFont="1" applyFill="1" applyAlignment="1" applyProtection="1">
      <alignment/>
      <protection hidden="1"/>
    </xf>
    <xf numFmtId="0" fontId="7" fillId="2" borderId="0" xfId="20" applyFill="1" applyBorder="1" applyAlignment="1" applyProtection="1">
      <alignment/>
      <protection hidden="1"/>
    </xf>
    <xf numFmtId="0" fontId="0" fillId="2" borderId="0" xfId="0" applyFill="1" applyBorder="1" applyAlignment="1" applyProtection="1">
      <alignment wrapText="1"/>
      <protection hidden="1"/>
    </xf>
    <xf numFmtId="0" fontId="22" fillId="2" borderId="0" xfId="0" applyFont="1" applyFill="1" applyAlignment="1" applyProtection="1">
      <alignment/>
      <protection hidden="1"/>
    </xf>
    <xf numFmtId="0" fontId="22" fillId="2" borderId="0" xfId="0" applyFont="1" applyFill="1" applyBorder="1" applyAlignment="1" applyProtection="1">
      <alignment/>
      <protection hidden="1"/>
    </xf>
    <xf numFmtId="172" fontId="7" fillId="2" borderId="0" xfId="20" applyNumberFormat="1" applyFill="1" applyAlignment="1" applyProtection="1">
      <alignment/>
      <protection hidden="1"/>
    </xf>
    <xf numFmtId="41" fontId="7" fillId="2" borderId="0" xfId="20" applyNumberFormat="1" applyFill="1" applyAlignment="1" applyProtection="1">
      <alignment/>
      <protection hidden="1"/>
    </xf>
    <xf numFmtId="0" fontId="1" fillId="2" borderId="0" xfId="0" applyFont="1" applyFill="1" applyAlignment="1" applyProtection="1">
      <alignment wrapText="1"/>
      <protection hidden="1"/>
    </xf>
    <xf numFmtId="14" fontId="7" fillId="2" borderId="0" xfId="20" applyNumberFormat="1" applyFill="1" applyAlignment="1" applyProtection="1">
      <alignment/>
      <protection hidden="1"/>
    </xf>
    <xf numFmtId="0" fontId="20" fillId="2" borderId="0" xfId="0" applyFont="1" applyFill="1" applyAlignment="1" applyProtection="1">
      <alignment/>
      <protection hidden="1"/>
    </xf>
    <xf numFmtId="0" fontId="20" fillId="2" borderId="0" xfId="0" applyFont="1" applyFill="1" applyBorder="1" applyAlignment="1" applyProtection="1">
      <alignment/>
      <protection hidden="1"/>
    </xf>
    <xf numFmtId="0" fontId="23" fillId="2" borderId="0" xfId="20" applyFont="1" applyFill="1" applyAlignment="1" applyProtection="1">
      <alignment/>
      <protection hidden="1"/>
    </xf>
    <xf numFmtId="166" fontId="23" fillId="2" borderId="0" xfId="20" applyNumberFormat="1" applyFont="1" applyFill="1" applyAlignment="1" applyProtection="1">
      <alignment/>
      <protection hidden="1"/>
    </xf>
    <xf numFmtId="41" fontId="0" fillId="4" borderId="4" xfId="0" applyNumberFormat="1" applyFill="1" applyBorder="1" applyAlignment="1" applyProtection="1">
      <alignment/>
      <protection hidden="1"/>
    </xf>
    <xf numFmtId="1" fontId="0" fillId="2" borderId="0" xfId="0" applyNumberFormat="1" applyFill="1" applyAlignment="1" applyProtection="1">
      <alignment horizontal="left"/>
      <protection hidden="1"/>
    </xf>
    <xf numFmtId="0" fontId="2" fillId="3" borderId="5" xfId="0" applyFont="1" applyFill="1" applyBorder="1" applyAlignment="1" applyProtection="1">
      <alignment/>
      <protection hidden="1"/>
    </xf>
    <xf numFmtId="0" fontId="2" fillId="3" borderId="6" xfId="0" applyFont="1" applyFill="1" applyBorder="1" applyAlignment="1" applyProtection="1">
      <alignment/>
      <protection hidden="1"/>
    </xf>
    <xf numFmtId="1" fontId="15" fillId="2" borderId="0" xfId="0" applyNumberFormat="1" applyFont="1" applyFill="1" applyAlignment="1" applyProtection="1">
      <alignment horizontal="left"/>
      <protection hidden="1"/>
    </xf>
    <xf numFmtId="1" fontId="0" fillId="4" borderId="4" xfId="0" applyNumberFormat="1" applyFill="1" applyBorder="1" applyAlignment="1" applyProtection="1">
      <alignment/>
      <protection hidden="1"/>
    </xf>
    <xf numFmtId="41" fontId="20" fillId="2" borderId="0" xfId="0" applyNumberFormat="1" applyFont="1" applyFill="1" applyBorder="1" applyAlignment="1" applyProtection="1">
      <alignment/>
      <protection hidden="1"/>
    </xf>
    <xf numFmtId="0" fontId="2" fillId="3" borderId="1" xfId="0" applyFont="1" applyFill="1" applyBorder="1" applyAlignment="1" applyProtection="1">
      <alignment horizontal="center"/>
      <protection hidden="1"/>
    </xf>
    <xf numFmtId="164" fontId="1" fillId="2" borderId="0" xfId="0" applyNumberFormat="1" applyFont="1" applyFill="1" applyAlignment="1" applyProtection="1">
      <alignment/>
      <protection hidden="1"/>
    </xf>
    <xf numFmtId="1" fontId="1" fillId="2" borderId="0" xfId="0" applyNumberFormat="1" applyFont="1" applyFill="1" applyAlignment="1" applyProtection="1">
      <alignment/>
      <protection hidden="1"/>
    </xf>
    <xf numFmtId="41" fontId="1" fillId="2" borderId="0" xfId="0" applyNumberFormat="1" applyFont="1" applyFill="1" applyAlignment="1" applyProtection="1">
      <alignment/>
      <protection hidden="1"/>
    </xf>
    <xf numFmtId="0" fontId="14" fillId="3" borderId="0" xfId="0" applyFont="1" applyFill="1" applyAlignment="1" applyProtection="1">
      <alignment horizontal="left"/>
      <protection hidden="1"/>
    </xf>
    <xf numFmtId="14" fontId="14" fillId="3" borderId="0" xfId="0" applyNumberFormat="1" applyFont="1" applyFill="1" applyAlignment="1" applyProtection="1">
      <alignment horizontal="left"/>
      <protection hidden="1"/>
    </xf>
    <xf numFmtId="0" fontId="14" fillId="3" borderId="0" xfId="0" applyFont="1" applyFill="1" applyAlignment="1" applyProtection="1">
      <alignment/>
      <protection hidden="1"/>
    </xf>
    <xf numFmtId="9" fontId="14" fillId="3" borderId="0" xfId="21" applyFont="1" applyFill="1" applyAlignment="1" applyProtection="1">
      <alignment horizontal="left"/>
      <protection hidden="1"/>
    </xf>
    <xf numFmtId="41" fontId="34" fillId="4" borderId="3" xfId="20" applyNumberFormat="1" applyFont="1" applyFill="1" applyBorder="1" applyAlignment="1" applyProtection="1">
      <alignment/>
      <protection hidden="1"/>
    </xf>
    <xf numFmtId="0" fontId="1" fillId="3" borderId="7" xfId="0" applyFont="1" applyFill="1" applyBorder="1" applyAlignment="1" applyProtection="1">
      <alignment/>
      <protection hidden="1"/>
    </xf>
    <xf numFmtId="41" fontId="34" fillId="4" borderId="4" xfId="20" applyNumberFormat="1" applyFont="1" applyFill="1" applyBorder="1" applyAlignment="1" applyProtection="1">
      <alignment/>
      <protection hidden="1"/>
    </xf>
    <xf numFmtId="41" fontId="0" fillId="2" borderId="8" xfId="0" applyNumberFormat="1" applyFill="1" applyBorder="1" applyAlignment="1" applyProtection="1">
      <alignment/>
      <protection locked="0"/>
    </xf>
    <xf numFmtId="41" fontId="0" fillId="2" borderId="9" xfId="0" applyNumberFormat="1" applyFill="1" applyBorder="1" applyAlignment="1" applyProtection="1">
      <alignment/>
      <protection locked="0"/>
    </xf>
    <xf numFmtId="41" fontId="0" fillId="2" borderId="10" xfId="0" applyNumberFormat="1" applyFill="1" applyBorder="1" applyAlignment="1" applyProtection="1">
      <alignment/>
      <protection locked="0"/>
    </xf>
    <xf numFmtId="0" fontId="0" fillId="2" borderId="3" xfId="0" applyFill="1" applyBorder="1" applyAlignment="1" applyProtection="1">
      <alignment/>
      <protection locked="0"/>
    </xf>
    <xf numFmtId="0" fontId="1" fillId="3" borderId="11" xfId="0" applyFont="1" applyFill="1" applyBorder="1" applyAlignment="1" applyProtection="1">
      <alignment/>
      <protection hidden="1"/>
    </xf>
    <xf numFmtId="0" fontId="1" fillId="3" borderId="12" xfId="0" applyFont="1" applyFill="1" applyBorder="1" applyAlignment="1" applyProtection="1">
      <alignment/>
      <protection hidden="1"/>
    </xf>
    <xf numFmtId="0" fontId="3" fillId="2" borderId="13" xfId="0" applyFont="1" applyFill="1" applyBorder="1" applyAlignment="1" applyProtection="1">
      <alignment wrapText="1"/>
      <protection hidden="1"/>
    </xf>
    <xf numFmtId="0" fontId="0" fillId="2" borderId="14" xfId="0" applyFill="1" applyBorder="1" applyAlignment="1" applyProtection="1">
      <alignment wrapText="1"/>
      <protection hidden="1"/>
    </xf>
    <xf numFmtId="0" fontId="0" fillId="2" borderId="13" xfId="0" applyFill="1" applyBorder="1" applyAlignment="1" applyProtection="1">
      <alignment/>
      <protection hidden="1"/>
    </xf>
    <xf numFmtId="0" fontId="0" fillId="2" borderId="14" xfId="0" applyFill="1" applyBorder="1" applyAlignment="1" applyProtection="1">
      <alignment/>
      <protection hidden="1"/>
    </xf>
    <xf numFmtId="41" fontId="0" fillId="2" borderId="14" xfId="0" applyNumberFormat="1" applyFill="1" applyBorder="1" applyAlignment="1" applyProtection="1">
      <alignment/>
      <protection hidden="1"/>
    </xf>
    <xf numFmtId="0" fontId="1" fillId="3" borderId="15" xfId="0" applyFont="1" applyFill="1" applyBorder="1" applyAlignment="1" applyProtection="1">
      <alignment/>
      <protection hidden="1"/>
    </xf>
    <xf numFmtId="0" fontId="1" fillId="3" borderId="16" xfId="0" applyFont="1" applyFill="1" applyBorder="1" applyAlignment="1" applyProtection="1">
      <alignment/>
      <protection hidden="1"/>
    </xf>
    <xf numFmtId="0" fontId="1" fillId="2" borderId="0" xfId="0" applyFont="1" applyFill="1" applyBorder="1" applyAlignment="1" applyProtection="1">
      <alignment textRotation="90"/>
      <protection hidden="1"/>
    </xf>
    <xf numFmtId="0" fontId="0" fillId="2" borderId="0" xfId="0" applyFill="1" applyAlignment="1" applyProtection="1">
      <alignment textRotation="90" wrapText="1"/>
      <protection hidden="1"/>
    </xf>
    <xf numFmtId="0" fontId="35" fillId="3" borderId="11" xfId="0" applyFont="1" applyFill="1" applyBorder="1" applyAlignment="1" applyProtection="1">
      <alignment/>
      <protection hidden="1"/>
    </xf>
    <xf numFmtId="0" fontId="0" fillId="2" borderId="0" xfId="0" applyFont="1" applyFill="1" applyAlignment="1" applyProtection="1">
      <alignment/>
      <protection hidden="1"/>
    </xf>
    <xf numFmtId="0" fontId="35" fillId="3" borderId="0" xfId="0" applyFont="1" applyFill="1" applyBorder="1" applyAlignment="1" applyProtection="1">
      <alignment/>
      <protection hidden="1"/>
    </xf>
    <xf numFmtId="0" fontId="35" fillId="3" borderId="15" xfId="0" applyFont="1" applyFill="1" applyBorder="1" applyAlignment="1" applyProtection="1">
      <alignment/>
      <protection hidden="1"/>
    </xf>
    <xf numFmtId="0" fontId="2" fillId="3" borderId="17" xfId="0" applyFont="1" applyFill="1" applyBorder="1" applyAlignment="1" applyProtection="1">
      <alignment textRotation="90"/>
      <protection hidden="1"/>
    </xf>
    <xf numFmtId="0" fontId="1" fillId="3" borderId="0" xfId="0" applyFont="1" applyFill="1" applyBorder="1" applyAlignment="1" applyProtection="1">
      <alignment textRotation="90"/>
      <protection hidden="1"/>
    </xf>
    <xf numFmtId="0" fontId="10" fillId="3" borderId="0" xfId="0" applyFont="1" applyFill="1" applyBorder="1" applyAlignment="1" applyProtection="1">
      <alignment textRotation="90"/>
      <protection hidden="1"/>
    </xf>
    <xf numFmtId="0" fontId="2" fillId="3" borderId="0" xfId="0" applyFont="1" applyFill="1" applyBorder="1" applyAlignment="1" applyProtection="1">
      <alignment textRotation="90"/>
      <protection hidden="1"/>
    </xf>
    <xf numFmtId="0" fontId="1" fillId="3" borderId="18" xfId="0" applyFont="1" applyFill="1" applyBorder="1" applyAlignment="1" applyProtection="1">
      <alignment textRotation="90"/>
      <protection hidden="1"/>
    </xf>
    <xf numFmtId="0" fontId="35" fillId="3" borderId="11" xfId="0" applyFont="1" applyFill="1" applyBorder="1" applyAlignment="1" applyProtection="1">
      <alignment textRotation="90"/>
      <protection hidden="1"/>
    </xf>
    <xf numFmtId="0" fontId="35" fillId="3" borderId="0" xfId="0" applyFont="1" applyFill="1" applyBorder="1" applyAlignment="1" applyProtection="1">
      <alignment textRotation="90"/>
      <protection hidden="1"/>
    </xf>
    <xf numFmtId="0" fontId="35" fillId="3" borderId="15" xfId="0" applyFont="1" applyFill="1" applyBorder="1" applyAlignment="1" applyProtection="1">
      <alignment textRotation="90"/>
      <protection hidden="1"/>
    </xf>
    <xf numFmtId="165" fontId="0" fillId="2" borderId="0" xfId="0" applyNumberFormat="1" applyFill="1" applyAlignment="1" applyProtection="1">
      <alignment/>
      <protection hidden="1"/>
    </xf>
    <xf numFmtId="0" fontId="10" fillId="3" borderId="19" xfId="0" applyFont="1" applyFill="1" applyBorder="1" applyAlignment="1" applyProtection="1">
      <alignment horizontal="center" vertical="center" wrapText="1"/>
      <protection hidden="1"/>
    </xf>
    <xf numFmtId="166" fontId="10" fillId="3" borderId="19" xfId="0" applyNumberFormat="1" applyFont="1" applyFill="1" applyBorder="1" applyAlignment="1" applyProtection="1">
      <alignment horizontal="center" vertical="center" wrapText="1"/>
      <protection hidden="1"/>
    </xf>
    <xf numFmtId="0" fontId="9" fillId="3" borderId="15" xfId="0" applyFont="1" applyFill="1" applyBorder="1" applyAlignment="1" applyProtection="1">
      <alignment/>
      <protection hidden="1"/>
    </xf>
    <xf numFmtId="0" fontId="9" fillId="3" borderId="16" xfId="0" applyFont="1" applyFill="1" applyBorder="1" applyAlignment="1" applyProtection="1">
      <alignment/>
      <protection hidden="1"/>
    </xf>
    <xf numFmtId="0" fontId="23" fillId="2" borderId="0" xfId="20" applyNumberFormat="1" applyFont="1" applyFill="1" applyAlignment="1" applyProtection="1">
      <alignment/>
      <protection hidden="1"/>
    </xf>
    <xf numFmtId="0" fontId="1" fillId="2" borderId="0" xfId="0" applyNumberFormat="1" applyFont="1" applyFill="1" applyAlignment="1" applyProtection="1">
      <alignment/>
      <protection hidden="1"/>
    </xf>
    <xf numFmtId="0" fontId="1" fillId="2" borderId="0" xfId="0" applyNumberFormat="1" applyFont="1" applyFill="1" applyAlignment="1" applyProtection="1">
      <alignment wrapText="1"/>
      <protection hidden="1"/>
    </xf>
    <xf numFmtId="1" fontId="23" fillId="2" borderId="0" xfId="20" applyNumberFormat="1" applyFont="1" applyFill="1" applyAlignment="1" applyProtection="1">
      <alignment/>
      <protection hidden="1"/>
    </xf>
    <xf numFmtId="0" fontId="9" fillId="2" borderId="0" xfId="0" applyFont="1" applyFill="1" applyBorder="1" applyAlignment="1" applyProtection="1">
      <alignment wrapText="1"/>
      <protection hidden="1"/>
    </xf>
    <xf numFmtId="164" fontId="1" fillId="2" borderId="0" xfId="0" applyNumberFormat="1" applyFont="1" applyFill="1" applyAlignment="1" applyProtection="1">
      <alignment wrapText="1"/>
      <protection hidden="1"/>
    </xf>
    <xf numFmtId="1" fontId="1" fillId="2" borderId="0" xfId="0" applyNumberFormat="1" applyFont="1" applyFill="1" applyAlignment="1" applyProtection="1">
      <alignment wrapText="1"/>
      <protection hidden="1"/>
    </xf>
    <xf numFmtId="0" fontId="0" fillId="2" borderId="8" xfId="0" applyFill="1" applyBorder="1" applyAlignment="1" applyProtection="1">
      <alignment/>
      <protection locked="0"/>
    </xf>
    <xf numFmtId="41" fontId="0" fillId="2" borderId="0" xfId="0" applyNumberFormat="1" applyFill="1" applyAlignment="1" applyProtection="1">
      <alignment/>
      <protection hidden="1"/>
    </xf>
    <xf numFmtId="0" fontId="24" fillId="2" borderId="20" xfId="0" applyFont="1" applyFill="1" applyBorder="1" applyAlignment="1" applyProtection="1">
      <alignment horizontal="left"/>
      <protection locked="0"/>
    </xf>
    <xf numFmtId="165" fontId="24" fillId="2" borderId="21" xfId="0" applyNumberFormat="1" applyFont="1" applyFill="1" applyBorder="1" applyAlignment="1" applyProtection="1">
      <alignment horizontal="left"/>
      <protection locked="0"/>
    </xf>
    <xf numFmtId="1" fontId="24" fillId="2" borderId="21" xfId="21" applyNumberFormat="1" applyFont="1" applyFill="1" applyBorder="1" applyAlignment="1" applyProtection="1">
      <alignment horizontal="left"/>
      <protection locked="0"/>
    </xf>
    <xf numFmtId="0" fontId="1" fillId="2" borderId="0" xfId="0" applyFont="1" applyFill="1" applyBorder="1" applyAlignment="1" applyProtection="1">
      <alignment wrapText="1"/>
      <protection hidden="1"/>
    </xf>
    <xf numFmtId="0" fontId="10" fillId="3" borderId="22" xfId="0" applyFont="1" applyFill="1" applyBorder="1" applyAlignment="1" applyProtection="1">
      <alignment textRotation="90"/>
      <protection hidden="1"/>
    </xf>
    <xf numFmtId="0" fontId="10" fillId="3" borderId="23" xfId="0" applyFont="1" applyFill="1" applyBorder="1" applyAlignment="1" applyProtection="1">
      <alignment textRotation="90"/>
      <protection hidden="1"/>
    </xf>
    <xf numFmtId="0" fontId="10" fillId="3" borderId="24" xfId="0" applyFont="1" applyFill="1" applyBorder="1" applyAlignment="1" applyProtection="1">
      <alignment textRotation="90"/>
      <protection hidden="1"/>
    </xf>
    <xf numFmtId="0" fontId="10" fillId="3" borderId="25" xfId="0" applyFont="1" applyFill="1" applyBorder="1" applyAlignment="1" applyProtection="1">
      <alignment textRotation="90"/>
      <protection hidden="1"/>
    </xf>
    <xf numFmtId="0" fontId="10" fillId="3" borderId="26" xfId="0" applyFont="1" applyFill="1" applyBorder="1" applyAlignment="1" applyProtection="1">
      <alignment textRotation="90"/>
      <protection hidden="1"/>
    </xf>
    <xf numFmtId="0" fontId="10" fillId="3" borderId="27" xfId="0" applyFont="1" applyFill="1" applyBorder="1" applyAlignment="1" applyProtection="1">
      <alignment textRotation="90"/>
      <protection hidden="1"/>
    </xf>
    <xf numFmtId="0" fontId="9" fillId="5" borderId="28" xfId="0" applyFont="1" applyFill="1" applyBorder="1" applyAlignment="1" applyProtection="1">
      <alignment/>
      <protection hidden="1"/>
    </xf>
    <xf numFmtId="0" fontId="12" fillId="3" borderId="0" xfId="20" applyFont="1" applyFill="1" applyBorder="1" applyAlignment="1" applyProtection="1">
      <alignment/>
      <protection hidden="1"/>
    </xf>
    <xf numFmtId="0" fontId="20" fillId="3" borderId="0" xfId="0" applyFont="1" applyFill="1" applyBorder="1" applyAlignment="1" applyProtection="1">
      <alignment/>
      <protection hidden="1"/>
    </xf>
    <xf numFmtId="0" fontId="1" fillId="3" borderId="0" xfId="0" applyFont="1" applyFill="1" applyBorder="1" applyAlignment="1" applyProtection="1">
      <alignment/>
      <protection hidden="1"/>
    </xf>
    <xf numFmtId="0" fontId="1" fillId="3" borderId="0" xfId="0" applyFont="1" applyFill="1" applyBorder="1" applyAlignment="1" applyProtection="1">
      <alignment wrapText="1"/>
      <protection hidden="1"/>
    </xf>
    <xf numFmtId="0" fontId="36" fillId="3" borderId="0" xfId="0" applyFont="1" applyFill="1" applyBorder="1" applyAlignment="1" applyProtection="1">
      <alignment/>
      <protection hidden="1"/>
    </xf>
    <xf numFmtId="0" fontId="28" fillId="3" borderId="0" xfId="0" applyFont="1" applyFill="1" applyBorder="1" applyAlignment="1" applyProtection="1">
      <alignment horizontal="center"/>
      <protection hidden="1"/>
    </xf>
    <xf numFmtId="0" fontId="0" fillId="3" borderId="0" xfId="0" applyFill="1" applyAlignment="1" applyProtection="1">
      <alignment/>
      <protection hidden="1"/>
    </xf>
    <xf numFmtId="165" fontId="0" fillId="3" borderId="0" xfId="0" applyNumberFormat="1" applyFill="1" applyAlignment="1" applyProtection="1">
      <alignment/>
      <protection hidden="1"/>
    </xf>
    <xf numFmtId="0" fontId="25" fillId="3" borderId="0" xfId="0" applyFont="1" applyFill="1" applyAlignment="1" applyProtection="1">
      <alignment horizontal="left"/>
      <protection hidden="1"/>
    </xf>
    <xf numFmtId="0" fontId="25" fillId="3" borderId="0" xfId="0" applyNumberFormat="1" applyFont="1" applyFill="1" applyAlignment="1" applyProtection="1">
      <alignment horizontal="right"/>
      <protection hidden="1"/>
    </xf>
    <xf numFmtId="0" fontId="25" fillId="3" borderId="0" xfId="0" applyNumberFormat="1" applyFont="1" applyFill="1" applyAlignment="1" applyProtection="1">
      <alignment/>
      <protection hidden="1"/>
    </xf>
    <xf numFmtId="0" fontId="20" fillId="3" borderId="0" xfId="0" applyFont="1" applyFill="1" applyBorder="1" applyAlignment="1" applyProtection="1">
      <alignment wrapText="1"/>
      <protection hidden="1"/>
    </xf>
    <xf numFmtId="0" fontId="0" fillId="3" borderId="0" xfId="0" applyFill="1" applyAlignment="1" applyProtection="1">
      <alignment/>
      <protection hidden="1"/>
    </xf>
    <xf numFmtId="0" fontId="34" fillId="3" borderId="0" xfId="0" applyFont="1" applyFill="1" applyBorder="1" applyAlignment="1" applyProtection="1">
      <alignment/>
      <protection hidden="1"/>
    </xf>
    <xf numFmtId="0" fontId="29" fillId="3" borderId="0" xfId="0" applyFont="1" applyFill="1" applyBorder="1" applyAlignment="1" applyProtection="1">
      <alignment/>
      <protection hidden="1"/>
    </xf>
    <xf numFmtId="0" fontId="0" fillId="3" borderId="0" xfId="0" applyFill="1" applyAlignment="1">
      <alignment/>
    </xf>
    <xf numFmtId="0" fontId="0" fillId="3" borderId="29" xfId="0" applyFill="1" applyBorder="1" applyAlignment="1" applyProtection="1">
      <alignment/>
      <protection hidden="1"/>
    </xf>
    <xf numFmtId="0" fontId="0" fillId="3" borderId="28" xfId="0" applyFill="1" applyBorder="1" applyAlignment="1" applyProtection="1">
      <alignment/>
      <protection hidden="1"/>
    </xf>
    <xf numFmtId="0" fontId="10" fillId="3" borderId="30" xfId="0" applyFont="1" applyFill="1" applyBorder="1" applyAlignment="1" applyProtection="1">
      <alignment horizontal="center" vertical="center" wrapText="1"/>
      <protection hidden="1"/>
    </xf>
    <xf numFmtId="0" fontId="3" fillId="2" borderId="0" xfId="0" applyFont="1" applyFill="1" applyAlignment="1" applyProtection="1">
      <alignment/>
      <protection hidden="1"/>
    </xf>
    <xf numFmtId="0" fontId="15" fillId="2" borderId="0" xfId="0" applyFont="1" applyFill="1" applyAlignment="1" applyProtection="1">
      <alignment/>
      <protection hidden="1"/>
    </xf>
    <xf numFmtId="0" fontId="0" fillId="2" borderId="0" xfId="0" applyFont="1" applyFill="1" applyAlignment="1" applyProtection="1">
      <alignment horizontal="left" indent="2"/>
      <protection hidden="1"/>
    </xf>
    <xf numFmtId="0" fontId="0" fillId="2" borderId="0" xfId="0" applyFont="1" applyFill="1" applyAlignment="1" applyProtection="1">
      <alignment horizontal="left" indent="3"/>
      <protection hidden="1"/>
    </xf>
    <xf numFmtId="166" fontId="0" fillId="2" borderId="0" xfId="0" applyNumberFormat="1" applyFont="1" applyFill="1" applyAlignment="1" applyProtection="1">
      <alignment/>
      <protection hidden="1"/>
    </xf>
    <xf numFmtId="0" fontId="16" fillId="2" borderId="0" xfId="0" applyFont="1" applyFill="1" applyAlignment="1" applyProtection="1">
      <alignment horizontal="left" indent="3"/>
      <protection hidden="1"/>
    </xf>
    <xf numFmtId="4" fontId="0" fillId="2" borderId="0" xfId="0" applyNumberFormat="1" applyFont="1" applyFill="1" applyAlignment="1" applyProtection="1">
      <alignment/>
      <protection hidden="1"/>
    </xf>
    <xf numFmtId="0" fontId="0" fillId="2" borderId="0" xfId="0" applyFont="1" applyFill="1" applyBorder="1" applyAlignment="1" applyProtection="1">
      <alignment/>
      <protection hidden="1"/>
    </xf>
    <xf numFmtId="166" fontId="0" fillId="2" borderId="0" xfId="0" applyNumberFormat="1" applyFont="1" applyFill="1" applyBorder="1" applyAlignment="1" applyProtection="1">
      <alignment/>
      <protection hidden="1"/>
    </xf>
    <xf numFmtId="10" fontId="0" fillId="2" borderId="0" xfId="0" applyNumberFormat="1" applyFont="1" applyFill="1" applyBorder="1" applyAlignment="1" applyProtection="1">
      <alignment/>
      <protection hidden="1" locked="0"/>
    </xf>
    <xf numFmtId="0" fontId="3" fillId="2" borderId="0" xfId="0" applyFont="1" applyFill="1" applyAlignment="1" applyProtection="1">
      <alignment horizontal="left" indent="2"/>
      <protection hidden="1"/>
    </xf>
    <xf numFmtId="0" fontId="11" fillId="2" borderId="0" xfId="0" applyFont="1" applyFill="1" applyAlignment="1" applyProtection="1">
      <alignment/>
      <protection hidden="1"/>
    </xf>
    <xf numFmtId="0" fontId="38" fillId="3" borderId="28" xfId="20" applyFont="1" applyFill="1" applyBorder="1" applyAlignment="1" applyProtection="1">
      <alignment/>
      <protection hidden="1"/>
    </xf>
    <xf numFmtId="0" fontId="23" fillId="3" borderId="29" xfId="20" applyFont="1" applyFill="1" applyBorder="1" applyAlignment="1" applyProtection="1">
      <alignment/>
      <protection hidden="1"/>
    </xf>
    <xf numFmtId="0" fontId="7" fillId="3" borderId="7" xfId="20" applyFill="1" applyBorder="1" applyAlignment="1" applyProtection="1">
      <alignment/>
      <protection hidden="1"/>
    </xf>
    <xf numFmtId="0" fontId="39" fillId="0" borderId="0" xfId="20" applyFont="1" applyFill="1" applyAlignment="1" applyProtection="1">
      <alignment/>
      <protection hidden="1"/>
    </xf>
    <xf numFmtId="0" fontId="7" fillId="3" borderId="29" xfId="20" applyFill="1" applyBorder="1" applyAlignment="1" applyProtection="1">
      <alignment/>
      <protection hidden="1"/>
    </xf>
    <xf numFmtId="14" fontId="11" fillId="2" borderId="0" xfId="0" applyNumberFormat="1" applyFont="1" applyFill="1" applyAlignment="1" applyProtection="1">
      <alignment horizontal="left"/>
      <protection hidden="1"/>
    </xf>
    <xf numFmtId="9" fontId="11" fillId="2" borderId="0" xfId="0" applyNumberFormat="1" applyFont="1" applyFill="1" applyAlignment="1" applyProtection="1">
      <alignment/>
      <protection hidden="1"/>
    </xf>
    <xf numFmtId="0" fontId="11" fillId="2" borderId="0" xfId="0" applyNumberFormat="1" applyFont="1" applyFill="1" applyAlignment="1" applyProtection="1">
      <alignment horizontal="left"/>
      <protection hidden="1"/>
    </xf>
    <xf numFmtId="0" fontId="41" fillId="2" borderId="0" xfId="0" applyFont="1" applyFill="1" applyAlignment="1" applyProtection="1">
      <alignment/>
      <protection hidden="1"/>
    </xf>
    <xf numFmtId="0" fontId="35" fillId="2" borderId="0" xfId="0" applyFont="1" applyFill="1" applyAlignment="1" applyProtection="1">
      <alignment/>
      <protection hidden="1"/>
    </xf>
    <xf numFmtId="1" fontId="35" fillId="2" borderId="0" xfId="0" applyNumberFormat="1" applyFont="1" applyFill="1" applyAlignment="1" applyProtection="1">
      <alignment/>
      <protection hidden="1"/>
    </xf>
    <xf numFmtId="0" fontId="35" fillId="2" borderId="0" xfId="0" applyNumberFormat="1" applyFont="1" applyFill="1" applyAlignment="1" applyProtection="1">
      <alignment/>
      <protection hidden="1"/>
    </xf>
    <xf numFmtId="1" fontId="11" fillId="2" borderId="0" xfId="0" applyNumberFormat="1" applyFont="1" applyFill="1" applyAlignment="1" applyProtection="1">
      <alignment horizontal="left"/>
      <protection hidden="1"/>
    </xf>
    <xf numFmtId="0" fontId="11" fillId="2" borderId="0" xfId="0" applyFont="1" applyFill="1" applyBorder="1" applyAlignment="1" applyProtection="1">
      <alignment/>
      <protection hidden="1"/>
    </xf>
    <xf numFmtId="0" fontId="35" fillId="2" borderId="0" xfId="0" applyFont="1" applyFill="1" applyBorder="1" applyAlignment="1" applyProtection="1">
      <alignment/>
      <protection hidden="1"/>
    </xf>
    <xf numFmtId="0" fontId="9" fillId="3" borderId="0" xfId="0" applyFont="1" applyFill="1" applyBorder="1" applyAlignment="1" applyProtection="1">
      <alignment textRotation="90"/>
      <protection hidden="1"/>
    </xf>
    <xf numFmtId="0" fontId="25" fillId="2" borderId="0" xfId="0" applyFont="1" applyFill="1" applyAlignment="1" applyProtection="1">
      <alignment horizontal="left"/>
      <protection hidden="1"/>
    </xf>
    <xf numFmtId="0" fontId="25" fillId="2" borderId="0" xfId="0" applyNumberFormat="1" applyFont="1" applyFill="1" applyAlignment="1" applyProtection="1">
      <alignment horizontal="right"/>
      <protection hidden="1"/>
    </xf>
    <xf numFmtId="0" fontId="25" fillId="2" borderId="0" xfId="0" applyNumberFormat="1" applyFont="1" applyFill="1" applyAlignment="1" applyProtection="1">
      <alignment/>
      <protection hidden="1"/>
    </xf>
    <xf numFmtId="0" fontId="25" fillId="2" borderId="0" xfId="0" applyFont="1" applyFill="1" applyAlignment="1" applyProtection="1">
      <alignment horizontal="right"/>
      <protection hidden="1"/>
    </xf>
    <xf numFmtId="0" fontId="28" fillId="2" borderId="0" xfId="0" applyFont="1" applyFill="1" applyAlignment="1" applyProtection="1">
      <alignment horizontal="right" wrapText="1"/>
      <protection hidden="1"/>
    </xf>
    <xf numFmtId="0" fontId="26" fillId="2" borderId="0" xfId="0" applyFont="1" applyFill="1" applyAlignment="1" applyProtection="1">
      <alignment horizontal="left"/>
      <protection hidden="1"/>
    </xf>
    <xf numFmtId="0" fontId="26" fillId="2" borderId="0" xfId="0" applyNumberFormat="1" applyFont="1" applyFill="1" applyAlignment="1" applyProtection="1">
      <alignment horizontal="right"/>
      <protection hidden="1"/>
    </xf>
    <xf numFmtId="0" fontId="31" fillId="2" borderId="31" xfId="0" applyFont="1" applyFill="1" applyBorder="1" applyAlignment="1" applyProtection="1">
      <alignment horizontal="center"/>
      <protection hidden="1"/>
    </xf>
    <xf numFmtId="0" fontId="31" fillId="2" borderId="32" xfId="0" applyFont="1" applyFill="1" applyBorder="1" applyAlignment="1" applyProtection="1">
      <alignment/>
      <protection hidden="1"/>
    </xf>
    <xf numFmtId="0" fontId="33" fillId="2" borderId="32" xfId="0" applyFont="1" applyFill="1" applyBorder="1" applyAlignment="1" applyProtection="1">
      <alignment horizontal="right"/>
      <protection hidden="1"/>
    </xf>
    <xf numFmtId="0" fontId="33" fillId="2" borderId="33" xfId="0" applyFont="1" applyFill="1" applyBorder="1" applyAlignment="1" applyProtection="1">
      <alignment horizontal="right"/>
      <protection hidden="1"/>
    </xf>
    <xf numFmtId="0" fontId="0" fillId="2" borderId="34" xfId="0" applyFill="1" applyBorder="1" applyAlignment="1" applyProtection="1">
      <alignment horizontal="right"/>
      <protection hidden="1"/>
    </xf>
    <xf numFmtId="0" fontId="0" fillId="2" borderId="32" xfId="0" applyNumberFormat="1" applyFill="1" applyBorder="1" applyAlignment="1" applyProtection="1">
      <alignment horizontal="right"/>
      <protection hidden="1"/>
    </xf>
    <xf numFmtId="0" fontId="0" fillId="2" borderId="33" xfId="0" applyNumberFormat="1" applyFill="1" applyBorder="1" applyAlignment="1" applyProtection="1">
      <alignment horizontal="right"/>
      <protection hidden="1"/>
    </xf>
    <xf numFmtId="0" fontId="0" fillId="2" borderId="0" xfId="0" applyFill="1" applyBorder="1" applyAlignment="1" applyProtection="1">
      <alignment horizontal="right"/>
      <protection hidden="1"/>
    </xf>
    <xf numFmtId="0" fontId="0" fillId="2" borderId="35" xfId="0" applyNumberFormat="1" applyFill="1" applyBorder="1" applyAlignment="1" applyProtection="1">
      <alignment horizontal="right"/>
      <protection hidden="1"/>
    </xf>
    <xf numFmtId="0" fontId="0" fillId="2" borderId="36" xfId="0" applyNumberFormat="1" applyFill="1" applyBorder="1" applyAlignment="1" applyProtection="1">
      <alignment horizontal="right"/>
      <protection hidden="1"/>
    </xf>
    <xf numFmtId="0" fontId="26" fillId="2" borderId="37" xfId="0" applyFont="1" applyFill="1" applyBorder="1" applyAlignment="1" applyProtection="1">
      <alignment/>
      <protection hidden="1"/>
    </xf>
    <xf numFmtId="0" fontId="26" fillId="2" borderId="15" xfId="0" applyNumberFormat="1" applyFont="1" applyFill="1" applyBorder="1" applyAlignment="1" applyProtection="1">
      <alignment horizontal="right"/>
      <protection hidden="1"/>
    </xf>
    <xf numFmtId="0" fontId="26" fillId="2" borderId="38" xfId="0" applyNumberFormat="1" applyFont="1" applyFill="1" applyBorder="1" applyAlignment="1" applyProtection="1">
      <alignment horizontal="right"/>
      <protection hidden="1"/>
    </xf>
    <xf numFmtId="0" fontId="0" fillId="0" borderId="32" xfId="0" applyBorder="1" applyAlignment="1">
      <alignment/>
    </xf>
    <xf numFmtId="0" fontId="0" fillId="0" borderId="39" xfId="0" applyBorder="1" applyAlignment="1">
      <alignment/>
    </xf>
    <xf numFmtId="0" fontId="9" fillId="3" borderId="12" xfId="20" applyFont="1" applyFill="1" applyBorder="1" applyAlignment="1" applyProtection="1">
      <alignment/>
      <protection hidden="1"/>
    </xf>
    <xf numFmtId="0" fontId="9" fillId="3" borderId="13" xfId="20" applyFont="1" applyFill="1" applyBorder="1" applyAlignment="1" applyProtection="1">
      <alignment/>
      <protection hidden="1"/>
    </xf>
    <xf numFmtId="0" fontId="1" fillId="2" borderId="28" xfId="20" applyFont="1" applyFill="1" applyBorder="1" applyAlignment="1" applyProtection="1" quotePrefix="1">
      <alignment/>
      <protection hidden="1"/>
    </xf>
    <xf numFmtId="0" fontId="0" fillId="2" borderId="7" xfId="0" applyFill="1" applyBorder="1" applyAlignment="1" applyProtection="1">
      <alignment/>
      <protection hidden="1"/>
    </xf>
    <xf numFmtId="0" fontId="38" fillId="2" borderId="0" xfId="20" applyFont="1" applyFill="1" applyBorder="1" applyAlignment="1" applyProtection="1">
      <alignment/>
      <protection hidden="1"/>
    </xf>
    <xf numFmtId="41" fontId="0" fillId="2" borderId="40" xfId="15" applyNumberFormat="1" applyFont="1" applyFill="1" applyBorder="1" applyAlignment="1" applyProtection="1">
      <alignment/>
      <protection locked="0"/>
    </xf>
    <xf numFmtId="41" fontId="0" fillId="2" borderId="41" xfId="15" applyNumberFormat="1" applyFont="1" applyFill="1" applyBorder="1" applyAlignment="1" applyProtection="1">
      <alignment/>
      <protection locked="0"/>
    </xf>
    <xf numFmtId="41" fontId="0" fillId="2" borderId="41" xfId="15" applyNumberFormat="1" applyFill="1" applyBorder="1" applyAlignment="1" applyProtection="1">
      <alignment/>
      <protection locked="0"/>
    </xf>
    <xf numFmtId="0" fontId="0" fillId="2" borderId="42" xfId="0" applyFill="1" applyBorder="1" applyAlignment="1" applyProtection="1">
      <alignment/>
      <protection locked="0"/>
    </xf>
    <xf numFmtId="0" fontId="0" fillId="2" borderId="9" xfId="0" applyFill="1" applyBorder="1" applyAlignment="1" applyProtection="1">
      <alignment/>
      <protection locked="0"/>
    </xf>
    <xf numFmtId="165" fontId="0" fillId="2" borderId="3" xfId="0" applyNumberFormat="1" applyFill="1" applyBorder="1" applyAlignment="1" applyProtection="1">
      <alignment/>
      <protection locked="0"/>
    </xf>
    <xf numFmtId="166" fontId="0" fillId="2" borderId="3" xfId="0" applyNumberFormat="1" applyFill="1" applyBorder="1" applyAlignment="1" applyProtection="1">
      <alignment/>
      <protection locked="0"/>
    </xf>
    <xf numFmtId="0" fontId="9" fillId="3" borderId="43" xfId="0" applyFont="1" applyFill="1" applyBorder="1" applyAlignment="1" applyProtection="1">
      <alignment/>
      <protection/>
    </xf>
    <xf numFmtId="0" fontId="9" fillId="3" borderId="44" xfId="0" applyFont="1" applyFill="1" applyBorder="1" applyAlignment="1" applyProtection="1">
      <alignment/>
      <protection/>
    </xf>
    <xf numFmtId="166" fontId="9" fillId="3" borderId="44" xfId="0" applyNumberFormat="1" applyFont="1" applyFill="1" applyBorder="1" applyAlignment="1" applyProtection="1">
      <alignment/>
      <protection/>
    </xf>
    <xf numFmtId="0" fontId="9" fillId="3" borderId="45" xfId="0" applyFont="1" applyFill="1" applyBorder="1" applyAlignment="1" applyProtection="1">
      <alignment/>
      <protection/>
    </xf>
    <xf numFmtId="0" fontId="0" fillId="2" borderId="0" xfId="0" applyFill="1" applyAlignment="1" applyProtection="1">
      <alignment/>
      <protection/>
    </xf>
    <xf numFmtId="166" fontId="0" fillId="2" borderId="0" xfId="0" applyNumberFormat="1" applyFill="1" applyAlignment="1" applyProtection="1">
      <alignment/>
      <protection/>
    </xf>
    <xf numFmtId="1" fontId="0" fillId="4" borderId="3" xfId="0" applyNumberFormat="1" applyFill="1" applyBorder="1" applyAlignment="1" applyProtection="1">
      <alignment/>
      <protection locked="0"/>
    </xf>
    <xf numFmtId="0" fontId="0" fillId="2" borderId="0" xfId="0" applyFont="1" applyFill="1" applyAlignment="1" applyProtection="1">
      <alignment horizontal="right"/>
      <protection hidden="1"/>
    </xf>
    <xf numFmtId="0" fontId="20" fillId="2" borderId="0" xfId="20" applyFont="1" applyFill="1" applyBorder="1" applyAlignment="1" applyProtection="1">
      <alignment horizontal="right"/>
      <protection hidden="1"/>
    </xf>
    <xf numFmtId="1" fontId="20" fillId="2" borderId="0" xfId="20" applyNumberFormat="1" applyFont="1" applyFill="1" applyBorder="1" applyAlignment="1" applyProtection="1">
      <alignment horizontal="right"/>
      <protection hidden="1"/>
    </xf>
    <xf numFmtId="165" fontId="0" fillId="2" borderId="46" xfId="0" applyNumberFormat="1" applyFill="1" applyBorder="1" applyAlignment="1" applyProtection="1">
      <alignment horizontal="right"/>
      <protection hidden="1" locked="0"/>
    </xf>
    <xf numFmtId="0" fontId="0" fillId="2" borderId="4" xfId="0" applyNumberFormat="1" applyFill="1" applyBorder="1" applyAlignment="1" applyProtection="1">
      <alignment horizontal="right"/>
      <protection hidden="1" locked="0"/>
    </xf>
    <xf numFmtId="0" fontId="0" fillId="2" borderId="4" xfId="0" applyFill="1" applyBorder="1" applyAlignment="1" applyProtection="1">
      <alignment horizontal="right"/>
      <protection hidden="1" locked="0"/>
    </xf>
    <xf numFmtId="41" fontId="0" fillId="2" borderId="4" xfId="15" applyNumberFormat="1" applyFill="1" applyBorder="1" applyAlignment="1" applyProtection="1">
      <alignment horizontal="right"/>
      <protection hidden="1" locked="0"/>
    </xf>
    <xf numFmtId="166" fontId="0" fillId="2" borderId="4" xfId="0" applyNumberFormat="1" applyFill="1" applyBorder="1" applyAlignment="1" applyProtection="1">
      <alignment horizontal="right"/>
      <protection hidden="1" locked="0"/>
    </xf>
    <xf numFmtId="170" fontId="0" fillId="4" borderId="3" xfId="0" applyNumberFormat="1" applyFill="1" applyBorder="1" applyAlignment="1" applyProtection="1">
      <alignment horizontal="right"/>
      <protection hidden="1"/>
    </xf>
    <xf numFmtId="170" fontId="0" fillId="2" borderId="4" xfId="0" applyNumberFormat="1" applyFill="1" applyBorder="1" applyAlignment="1" applyProtection="1">
      <alignment horizontal="right"/>
      <protection hidden="1" locked="0"/>
    </xf>
    <xf numFmtId="0" fontId="0" fillId="2" borderId="3" xfId="0" applyFill="1" applyBorder="1" applyAlignment="1" applyProtection="1">
      <alignment horizontal="right"/>
      <protection hidden="1" locked="0"/>
    </xf>
    <xf numFmtId="170" fontId="0" fillId="2" borderId="3" xfId="0" applyNumberFormat="1" applyFill="1" applyBorder="1" applyAlignment="1" applyProtection="1">
      <alignment horizontal="right"/>
      <protection hidden="1" locked="0"/>
    </xf>
    <xf numFmtId="0" fontId="0" fillId="2" borderId="3" xfId="0" applyNumberFormat="1" applyFill="1" applyBorder="1" applyAlignment="1" applyProtection="1">
      <alignment horizontal="right"/>
      <protection hidden="1" locked="0"/>
    </xf>
    <xf numFmtId="165" fontId="0" fillId="2" borderId="47" xfId="0" applyNumberFormat="1" applyFill="1" applyBorder="1" applyAlignment="1" applyProtection="1">
      <alignment horizontal="right"/>
      <protection locked="0"/>
    </xf>
    <xf numFmtId="1" fontId="0" fillId="2" borderId="4" xfId="0" applyNumberFormat="1" applyFill="1" applyBorder="1" applyAlignment="1" applyProtection="1">
      <alignment horizontal="right"/>
      <protection locked="0"/>
    </xf>
    <xf numFmtId="41" fontId="0" fillId="2" borderId="4" xfId="0" applyNumberFormat="1" applyFill="1" applyBorder="1" applyAlignment="1" applyProtection="1">
      <alignment horizontal="right"/>
      <protection locked="0"/>
    </xf>
    <xf numFmtId="41" fontId="0" fillId="2" borderId="3" xfId="0" applyNumberFormat="1" applyFill="1" applyBorder="1" applyAlignment="1" applyProtection="1">
      <alignment horizontal="right"/>
      <protection locked="0"/>
    </xf>
    <xf numFmtId="0" fontId="3" fillId="2" borderId="7" xfId="0" applyFont="1" applyFill="1" applyBorder="1" applyAlignment="1" applyProtection="1">
      <alignment horizontal="center" wrapText="1"/>
      <protection hidden="1"/>
    </xf>
    <xf numFmtId="0" fontId="0" fillId="2" borderId="4" xfId="0" applyFill="1" applyBorder="1" applyAlignment="1" applyProtection="1">
      <alignment horizontal="right"/>
      <protection locked="0"/>
    </xf>
    <xf numFmtId="0" fontId="0" fillId="2" borderId="3" xfId="0" applyFill="1" applyBorder="1" applyAlignment="1" applyProtection="1">
      <alignment horizontal="right"/>
      <protection locked="0"/>
    </xf>
    <xf numFmtId="0" fontId="0" fillId="4" borderId="4" xfId="0" applyFill="1" applyBorder="1" applyAlignment="1" applyProtection="1">
      <alignment horizontal="right"/>
      <protection hidden="1"/>
    </xf>
    <xf numFmtId="41" fontId="0" fillId="4" borderId="4" xfId="0" applyNumberFormat="1" applyFill="1" applyBorder="1" applyAlignment="1" applyProtection="1">
      <alignment horizontal="right"/>
      <protection hidden="1"/>
    </xf>
    <xf numFmtId="0" fontId="34" fillId="4" borderId="4" xfId="20" applyFont="1" applyFill="1" applyBorder="1" applyAlignment="1" applyProtection="1">
      <alignment horizontal="right"/>
      <protection hidden="1"/>
    </xf>
    <xf numFmtId="0" fontId="3" fillId="2" borderId="48" xfId="0" applyFont="1" applyFill="1" applyBorder="1" applyAlignment="1" applyProtection="1">
      <alignment horizontal="right" textRotation="90" wrapText="1"/>
      <protection hidden="1"/>
    </xf>
    <xf numFmtId="0" fontId="3" fillId="2" borderId="49" xfId="0" applyFont="1" applyFill="1" applyBorder="1" applyAlignment="1" applyProtection="1">
      <alignment horizontal="right" textRotation="90" wrapText="1"/>
      <protection hidden="1"/>
    </xf>
    <xf numFmtId="0" fontId="3" fillId="4" borderId="49" xfId="0" applyFont="1" applyFill="1" applyBorder="1" applyAlignment="1" applyProtection="1">
      <alignment horizontal="right" textRotation="90" wrapText="1"/>
      <protection hidden="1"/>
    </xf>
    <xf numFmtId="0" fontId="3" fillId="2" borderId="50" xfId="0" applyFont="1" applyFill="1" applyBorder="1" applyAlignment="1" applyProtection="1">
      <alignment horizontal="center" wrapText="1"/>
      <protection hidden="1"/>
    </xf>
    <xf numFmtId="165" fontId="0" fillId="2" borderId="4" xfId="0" applyNumberFormat="1" applyFill="1" applyBorder="1" applyAlignment="1" applyProtection="1">
      <alignment horizontal="right"/>
      <protection locked="0"/>
    </xf>
    <xf numFmtId="0" fontId="0" fillId="2" borderId="51" xfId="0" applyFont="1" applyFill="1" applyBorder="1" applyAlignment="1" applyProtection="1">
      <alignment horizontal="center" vertical="top" wrapText="1"/>
      <protection hidden="1"/>
    </xf>
    <xf numFmtId="0" fontId="0" fillId="2" borderId="52" xfId="0" applyFont="1" applyFill="1" applyBorder="1" applyAlignment="1" applyProtection="1">
      <alignment horizontal="center" vertical="top" wrapText="1"/>
      <protection hidden="1"/>
    </xf>
    <xf numFmtId="0" fontId="0" fillId="2" borderId="53" xfId="0" applyFont="1" applyFill="1" applyBorder="1" applyAlignment="1" applyProtection="1">
      <alignment horizontal="center" vertical="top" wrapText="1"/>
      <protection hidden="1"/>
    </xf>
    <xf numFmtId="0" fontId="0" fillId="2" borderId="54" xfId="0" applyFont="1" applyFill="1" applyBorder="1" applyAlignment="1" applyProtection="1">
      <alignment horizontal="center" vertical="top" wrapText="1"/>
      <protection hidden="1"/>
    </xf>
    <xf numFmtId="0" fontId="0" fillId="2" borderId="55" xfId="0" applyFont="1" applyFill="1" applyBorder="1" applyAlignment="1" applyProtection="1">
      <alignment horizontal="center" vertical="top" wrapText="1"/>
      <protection hidden="1"/>
    </xf>
    <xf numFmtId="0" fontId="0" fillId="2" borderId="56" xfId="0" applyFont="1" applyFill="1" applyBorder="1" applyAlignment="1" applyProtection="1">
      <alignment horizontal="center" vertical="top" wrapText="1"/>
      <protection hidden="1"/>
    </xf>
    <xf numFmtId="0" fontId="0" fillId="2" borderId="57" xfId="0" applyFont="1" applyFill="1" applyBorder="1" applyAlignment="1" applyProtection="1">
      <alignment horizontal="center" vertical="top" wrapText="1"/>
      <protection hidden="1"/>
    </xf>
    <xf numFmtId="0" fontId="0" fillId="2" borderId="58" xfId="0" applyFill="1" applyBorder="1" applyAlignment="1" applyProtection="1">
      <alignment horizontal="right"/>
      <protection locked="0"/>
    </xf>
    <xf numFmtId="166" fontId="0" fillId="2" borderId="4" xfId="0" applyNumberFormat="1" applyFill="1" applyBorder="1" applyAlignment="1" applyProtection="1">
      <alignment horizontal="right"/>
      <protection locked="0"/>
    </xf>
    <xf numFmtId="166" fontId="20" fillId="2" borderId="3" xfId="20" applyNumberFormat="1" applyFont="1" applyFill="1" applyBorder="1" applyAlignment="1" applyProtection="1">
      <alignment horizontal="right"/>
      <protection locked="0"/>
    </xf>
    <xf numFmtId="0" fontId="0" fillId="2" borderId="47" xfId="0" applyFill="1" applyBorder="1" applyAlignment="1" applyProtection="1">
      <alignment horizontal="right"/>
      <protection locked="0"/>
    </xf>
    <xf numFmtId="0" fontId="0" fillId="2" borderId="59" xfId="0" applyNumberFormat="1" applyFill="1" applyBorder="1" applyAlignment="1" applyProtection="1">
      <alignment horizontal="right"/>
      <protection hidden="1" locked="0"/>
    </xf>
    <xf numFmtId="165" fontId="0" fillId="6" borderId="4" xfId="0" applyNumberFormat="1" applyFill="1" applyBorder="1" applyAlignment="1" applyProtection="1">
      <alignment horizontal="right"/>
      <protection hidden="1"/>
    </xf>
    <xf numFmtId="1" fontId="0" fillId="6" borderId="4" xfId="0" applyNumberFormat="1" applyFill="1" applyBorder="1" applyAlignment="1" applyProtection="1">
      <alignment horizontal="right"/>
      <protection hidden="1"/>
    </xf>
    <xf numFmtId="9" fontId="0" fillId="6" borderId="4" xfId="0" applyNumberFormat="1" applyFill="1" applyBorder="1" applyAlignment="1" applyProtection="1">
      <alignment horizontal="right"/>
      <protection hidden="1"/>
    </xf>
    <xf numFmtId="165" fontId="0" fillId="4" borderId="4" xfId="0" applyNumberFormat="1" applyFill="1" applyBorder="1" applyAlignment="1" applyProtection="1">
      <alignment horizontal="right"/>
      <protection hidden="1"/>
    </xf>
    <xf numFmtId="1" fontId="0" fillId="4" borderId="4" xfId="0" applyNumberFormat="1" applyFill="1" applyBorder="1" applyAlignment="1" applyProtection="1">
      <alignment horizontal="right"/>
      <protection hidden="1"/>
    </xf>
    <xf numFmtId="9" fontId="0" fillId="4" borderId="4" xfId="0" applyNumberFormat="1" applyFill="1" applyBorder="1" applyAlignment="1" applyProtection="1">
      <alignment horizontal="right"/>
      <protection hidden="1"/>
    </xf>
    <xf numFmtId="173" fontId="0" fillId="4" borderId="40" xfId="0" applyNumberFormat="1" applyFill="1" applyBorder="1" applyAlignment="1" applyProtection="1">
      <alignment horizontal="right"/>
      <protection hidden="1"/>
    </xf>
    <xf numFmtId="0" fontId="38" fillId="3" borderId="60" xfId="0" applyFont="1" applyFill="1" applyBorder="1" applyAlignment="1" applyProtection="1">
      <alignment horizontal="centerContinuous"/>
      <protection hidden="1"/>
    </xf>
    <xf numFmtId="0" fontId="1" fillId="3" borderId="61" xfId="0" applyFont="1" applyFill="1" applyBorder="1" applyAlignment="1" applyProtection="1">
      <alignment horizontal="centerContinuous"/>
      <protection hidden="1"/>
    </xf>
    <xf numFmtId="0" fontId="0" fillId="3" borderId="62" xfId="0" applyFill="1" applyBorder="1" applyAlignment="1" applyProtection="1">
      <alignment horizontal="centerContinuous"/>
      <protection hidden="1"/>
    </xf>
    <xf numFmtId="0" fontId="2" fillId="3" borderId="60" xfId="0" applyFont="1" applyFill="1" applyBorder="1" applyAlignment="1" applyProtection="1">
      <alignment horizontal="right"/>
      <protection hidden="1"/>
    </xf>
    <xf numFmtId="14" fontId="2" fillId="3" borderId="61" xfId="0" applyNumberFormat="1" applyFont="1" applyFill="1" applyBorder="1" applyAlignment="1" applyProtection="1">
      <alignment horizontal="right"/>
      <protection hidden="1"/>
    </xf>
    <xf numFmtId="0" fontId="2" fillId="3" borderId="61" xfId="0" applyFont="1" applyFill="1" applyBorder="1" applyAlignment="1" applyProtection="1">
      <alignment horizontal="right"/>
      <protection hidden="1"/>
    </xf>
    <xf numFmtId="166" fontId="2" fillId="3" borderId="61" xfId="0" applyNumberFormat="1" applyFont="1" applyFill="1" applyBorder="1" applyAlignment="1" applyProtection="1">
      <alignment horizontal="right"/>
      <protection hidden="1"/>
    </xf>
    <xf numFmtId="14" fontId="2" fillId="3" borderId="62" xfId="0" applyNumberFormat="1" applyFont="1" applyFill="1" applyBorder="1" applyAlignment="1" applyProtection="1">
      <alignment horizontal="right"/>
      <protection hidden="1"/>
    </xf>
    <xf numFmtId="0" fontId="38" fillId="3" borderId="28" xfId="0" applyFont="1" applyFill="1" applyBorder="1" applyAlignment="1" applyProtection="1">
      <alignment horizontal="centerContinuous"/>
      <protection hidden="1"/>
    </xf>
    <xf numFmtId="0" fontId="1" fillId="3" borderId="29" xfId="0" applyFont="1" applyFill="1" applyBorder="1" applyAlignment="1" applyProtection="1">
      <alignment horizontal="centerContinuous"/>
      <protection hidden="1"/>
    </xf>
    <xf numFmtId="0" fontId="1" fillId="3" borderId="7" xfId="0" applyFont="1" applyFill="1" applyBorder="1" applyAlignment="1" applyProtection="1">
      <alignment horizontal="centerContinuous"/>
      <protection hidden="1"/>
    </xf>
    <xf numFmtId="0" fontId="2" fillId="3" borderId="28" xfId="0" applyFont="1" applyFill="1" applyBorder="1" applyAlignment="1" applyProtection="1">
      <alignment horizontal="right"/>
      <protection hidden="1"/>
    </xf>
    <xf numFmtId="0" fontId="1" fillId="3" borderId="29" xfId="0" applyFont="1" applyFill="1" applyBorder="1" applyAlignment="1" applyProtection="1">
      <alignment horizontal="right"/>
      <protection hidden="1"/>
    </xf>
    <xf numFmtId="0" fontId="2" fillId="3" borderId="29" xfId="0" applyFont="1" applyFill="1" applyBorder="1" applyAlignment="1" applyProtection="1">
      <alignment horizontal="right"/>
      <protection hidden="1"/>
    </xf>
    <xf numFmtId="0" fontId="1" fillId="3" borderId="7" xfId="0" applyFont="1" applyFill="1" applyBorder="1" applyAlignment="1" applyProtection="1">
      <alignment horizontal="right"/>
      <protection hidden="1"/>
    </xf>
    <xf numFmtId="0" fontId="1" fillId="2" borderId="0" xfId="0" applyFont="1" applyFill="1" applyAlignment="1" applyProtection="1">
      <alignment horizontal="right"/>
      <protection hidden="1"/>
    </xf>
    <xf numFmtId="0" fontId="0" fillId="2" borderId="0" xfId="0" applyFill="1" applyAlignment="1" applyProtection="1">
      <alignment horizontal="right"/>
      <protection hidden="1"/>
    </xf>
    <xf numFmtId="0" fontId="0" fillId="2" borderId="47" xfId="0" applyFill="1" applyBorder="1" applyAlignment="1" applyProtection="1">
      <alignment horizontal="center"/>
      <protection locked="0"/>
    </xf>
    <xf numFmtId="170" fontId="0" fillId="4" borderId="63" xfId="0" applyNumberFormat="1" applyFill="1" applyBorder="1" applyAlignment="1" applyProtection="1">
      <alignment horizontal="right"/>
      <protection hidden="1"/>
    </xf>
    <xf numFmtId="41" fontId="0" fillId="2" borderId="64" xfId="15" applyNumberFormat="1" applyFill="1" applyBorder="1" applyAlignment="1" applyProtection="1">
      <alignment/>
      <protection locked="0"/>
    </xf>
    <xf numFmtId="165" fontId="0" fillId="2" borderId="59" xfId="0" applyNumberFormat="1" applyFill="1" applyBorder="1" applyAlignment="1" applyProtection="1">
      <alignment horizontal="right"/>
      <protection hidden="1" locked="0"/>
    </xf>
    <xf numFmtId="170" fontId="0" fillId="4" borderId="4" xfId="0" applyNumberFormat="1" applyFill="1" applyBorder="1" applyAlignment="1" applyProtection="1">
      <alignment horizontal="right"/>
      <protection hidden="1"/>
    </xf>
    <xf numFmtId="0" fontId="3" fillId="2" borderId="65" xfId="0" applyFont="1" applyFill="1" applyBorder="1" applyAlignment="1" applyProtection="1">
      <alignment horizontal="center" wrapText="1"/>
      <protection hidden="1"/>
    </xf>
    <xf numFmtId="0" fontId="3" fillId="2" borderId="66" xfId="0" applyFont="1" applyFill="1" applyBorder="1" applyAlignment="1" applyProtection="1">
      <alignment horizontal="center" wrapText="1"/>
      <protection hidden="1"/>
    </xf>
    <xf numFmtId="168" fontId="3" fillId="4" borderId="66" xfId="0" applyNumberFormat="1" applyFont="1" applyFill="1" applyBorder="1" applyAlignment="1" applyProtection="1">
      <alignment horizontal="center" wrapText="1"/>
      <protection hidden="1"/>
    </xf>
    <xf numFmtId="168" fontId="3" fillId="2" borderId="66" xfId="0" applyNumberFormat="1" applyFont="1" applyFill="1" applyBorder="1" applyAlignment="1" applyProtection="1">
      <alignment horizontal="center" wrapText="1"/>
      <protection hidden="1"/>
    </xf>
    <xf numFmtId="0" fontId="3" fillId="2" borderId="67" xfId="0" applyFont="1" applyFill="1" applyBorder="1" applyAlignment="1" applyProtection="1">
      <alignment horizontal="center" wrapText="1"/>
      <protection hidden="1"/>
    </xf>
    <xf numFmtId="0" fontId="2" fillId="3" borderId="68" xfId="0" applyFont="1" applyFill="1" applyBorder="1" applyAlignment="1" applyProtection="1">
      <alignment/>
      <protection hidden="1"/>
    </xf>
    <xf numFmtId="0" fontId="35" fillId="3" borderId="69" xfId="0" applyFont="1" applyFill="1" applyBorder="1" applyAlignment="1" applyProtection="1">
      <alignment textRotation="90"/>
      <protection hidden="1"/>
    </xf>
    <xf numFmtId="0" fontId="2" fillId="3" borderId="17" xfId="0" applyFont="1" applyFill="1" applyBorder="1" applyAlignment="1" applyProtection="1">
      <alignment/>
      <protection hidden="1"/>
    </xf>
    <xf numFmtId="0" fontId="35" fillId="3" borderId="18" xfId="0" applyFont="1" applyFill="1" applyBorder="1" applyAlignment="1" applyProtection="1">
      <alignment textRotation="90"/>
      <protection hidden="1"/>
    </xf>
    <xf numFmtId="0" fontId="2" fillId="3" borderId="70" xfId="0" applyFont="1" applyFill="1" applyBorder="1" applyAlignment="1" applyProtection="1">
      <alignment/>
      <protection hidden="1"/>
    </xf>
    <xf numFmtId="0" fontId="35" fillId="3" borderId="71" xfId="0" applyFont="1" applyFill="1" applyBorder="1" applyAlignment="1" applyProtection="1">
      <alignment textRotation="90"/>
      <protection hidden="1"/>
    </xf>
    <xf numFmtId="0" fontId="10" fillId="3" borderId="72" xfId="0" applyFont="1" applyFill="1" applyBorder="1" applyAlignment="1" applyProtection="1">
      <alignment textRotation="90"/>
      <protection hidden="1"/>
    </xf>
    <xf numFmtId="0" fontId="3" fillId="2" borderId="73" xfId="0" applyFont="1" applyFill="1" applyBorder="1" applyAlignment="1" applyProtection="1">
      <alignment horizontal="center" wrapText="1"/>
      <protection hidden="1"/>
    </xf>
    <xf numFmtId="0" fontId="3" fillId="2" borderId="74" xfId="0" applyFont="1" applyFill="1" applyBorder="1" applyAlignment="1" applyProtection="1">
      <alignment horizontal="center" wrapText="1"/>
      <protection hidden="1"/>
    </xf>
    <xf numFmtId="0" fontId="3" fillId="2" borderId="75" xfId="0" applyFont="1" applyFill="1" applyBorder="1" applyAlignment="1" applyProtection="1">
      <alignment horizontal="center" wrapText="1"/>
      <protection hidden="1"/>
    </xf>
    <xf numFmtId="0" fontId="42" fillId="4" borderId="76" xfId="0" applyFont="1" applyFill="1" applyBorder="1" applyAlignment="1" applyProtection="1">
      <alignment horizontal="right"/>
      <protection hidden="1"/>
    </xf>
    <xf numFmtId="166" fontId="42" fillId="2" borderId="77" xfId="0" applyNumberFormat="1" applyFont="1" applyFill="1" applyBorder="1" applyAlignment="1" applyProtection="1">
      <alignment/>
      <protection locked="0"/>
    </xf>
    <xf numFmtId="0" fontId="42" fillId="4" borderId="3" xfId="0" applyFont="1" applyFill="1" applyBorder="1" applyAlignment="1" applyProtection="1">
      <alignment horizontal="right"/>
      <protection hidden="1"/>
    </xf>
    <xf numFmtId="0" fontId="42" fillId="2" borderId="78" xfId="0" applyFont="1" applyFill="1" applyBorder="1" applyAlignment="1" applyProtection="1">
      <alignment horizontal="right"/>
      <protection locked="0"/>
    </xf>
    <xf numFmtId="166" fontId="42" fillId="2" borderId="41" xfId="0" applyNumberFormat="1" applyFont="1" applyFill="1" applyBorder="1" applyAlignment="1" applyProtection="1">
      <alignment/>
      <protection locked="0"/>
    </xf>
    <xf numFmtId="0" fontId="42" fillId="4" borderId="79" xfId="0" applyFont="1" applyFill="1" applyBorder="1" applyAlignment="1" applyProtection="1">
      <alignment horizontal="right"/>
      <protection hidden="1"/>
    </xf>
    <xf numFmtId="166" fontId="42" fillId="2" borderId="80" xfId="0" applyNumberFormat="1" applyFont="1" applyFill="1" applyBorder="1" applyAlignment="1" applyProtection="1">
      <alignment/>
      <protection locked="0"/>
    </xf>
    <xf numFmtId="0" fontId="43" fillId="2" borderId="0" xfId="20" applyFont="1" applyFill="1" applyAlignment="1" applyProtection="1">
      <alignment/>
      <protection hidden="1"/>
    </xf>
    <xf numFmtId="165" fontId="43" fillId="2" borderId="0" xfId="20" applyNumberFormat="1" applyFont="1" applyFill="1" applyAlignment="1" applyProtection="1">
      <alignment/>
      <protection hidden="1"/>
    </xf>
    <xf numFmtId="0" fontId="13" fillId="3" borderId="28" xfId="20" applyFont="1" applyFill="1" applyBorder="1" applyAlignment="1" applyProtection="1">
      <alignment/>
      <protection hidden="1"/>
    </xf>
    <xf numFmtId="41" fontId="42" fillId="2" borderId="40" xfId="15" applyNumberFormat="1" applyFont="1" applyFill="1" applyBorder="1" applyAlignment="1" applyProtection="1">
      <alignment/>
      <protection locked="0"/>
    </xf>
    <xf numFmtId="0" fontId="0" fillId="0" borderId="81" xfId="0" applyBorder="1" applyAlignment="1">
      <alignment/>
    </xf>
    <xf numFmtId="0" fontId="0" fillId="0" borderId="82" xfId="0" applyNumberFormat="1" applyBorder="1" applyAlignment="1">
      <alignment/>
    </xf>
    <xf numFmtId="0" fontId="2" fillId="3" borderId="0" xfId="0" applyFont="1" applyFill="1" applyAlignment="1" applyProtection="1">
      <alignment/>
      <protection hidden="1"/>
    </xf>
    <xf numFmtId="0" fontId="2" fillId="3" borderId="0" xfId="0" applyFont="1" applyFill="1" applyAlignment="1" applyProtection="1">
      <alignment vertical="top"/>
      <protection hidden="1"/>
    </xf>
    <xf numFmtId="0" fontId="20" fillId="2" borderId="0" xfId="0" applyFont="1" applyFill="1" applyBorder="1" applyAlignment="1" applyProtection="1">
      <alignment textRotation="90"/>
      <protection hidden="1"/>
    </xf>
    <xf numFmtId="0" fontId="20" fillId="2" borderId="0" xfId="0" applyFont="1" applyFill="1" applyAlignment="1" applyProtection="1">
      <alignment textRotation="90" wrapText="1"/>
      <protection hidden="1"/>
    </xf>
    <xf numFmtId="166" fontId="20" fillId="2" borderId="0" xfId="0" applyNumberFormat="1" applyFont="1" applyFill="1" applyAlignment="1" applyProtection="1">
      <alignment/>
      <protection hidden="1"/>
    </xf>
    <xf numFmtId="4" fontId="10" fillId="3" borderId="83" xfId="0" applyNumberFormat="1" applyFont="1" applyFill="1" applyBorder="1" applyAlignment="1" applyProtection="1">
      <alignment textRotation="90"/>
      <protection hidden="1"/>
    </xf>
    <xf numFmtId="41" fontId="11" fillId="2" borderId="0" xfId="0" applyNumberFormat="1" applyFont="1" applyFill="1" applyAlignment="1" applyProtection="1">
      <alignment/>
      <protection hidden="1"/>
    </xf>
    <xf numFmtId="0" fontId="0" fillId="2" borderId="0" xfId="20" applyFont="1" applyFill="1" applyAlignment="1" applyProtection="1">
      <alignment/>
      <protection hidden="1"/>
    </xf>
    <xf numFmtId="165" fontId="0" fillId="2" borderId="84" xfId="0" applyNumberFormat="1" applyFont="1" applyFill="1" applyBorder="1" applyAlignment="1" applyProtection="1">
      <alignment horizontal="right"/>
      <protection locked="0"/>
    </xf>
    <xf numFmtId="0" fontId="0" fillId="2" borderId="76" xfId="0" applyFont="1" applyFill="1" applyBorder="1" applyAlignment="1" applyProtection="1">
      <alignment horizontal="right"/>
      <protection locked="0"/>
    </xf>
    <xf numFmtId="165" fontId="0" fillId="2" borderId="59" xfId="0" applyNumberFormat="1" applyFont="1" applyFill="1" applyBorder="1" applyAlignment="1" applyProtection="1">
      <alignment horizontal="right"/>
      <protection locked="0"/>
    </xf>
    <xf numFmtId="0" fontId="0" fillId="2" borderId="4" xfId="0" applyFont="1" applyFill="1" applyBorder="1" applyAlignment="1" applyProtection="1">
      <alignment horizontal="right"/>
      <protection locked="0"/>
    </xf>
    <xf numFmtId="0" fontId="0" fillId="2" borderId="3" xfId="0" applyFont="1" applyFill="1" applyBorder="1" applyAlignment="1" applyProtection="1">
      <alignment horizontal="right"/>
      <protection locked="0"/>
    </xf>
    <xf numFmtId="0" fontId="0" fillId="2" borderId="24" xfId="0" applyFont="1" applyFill="1" applyBorder="1" applyAlignment="1" applyProtection="1">
      <alignment horizontal="right"/>
      <protection locked="0"/>
    </xf>
    <xf numFmtId="0" fontId="0" fillId="2" borderId="84" xfId="0" applyFont="1" applyFill="1" applyBorder="1" applyAlignment="1" applyProtection="1">
      <alignment horizontal="right"/>
      <protection locked="0"/>
    </xf>
    <xf numFmtId="174" fontId="0" fillId="2" borderId="77" xfId="0" applyNumberFormat="1" applyFont="1" applyFill="1" applyBorder="1" applyAlignment="1" applyProtection="1">
      <alignment horizontal="right"/>
      <protection locked="0"/>
    </xf>
    <xf numFmtId="166" fontId="0" fillId="2" borderId="77" xfId="0" applyNumberFormat="1" applyFont="1" applyFill="1" applyBorder="1" applyAlignment="1" applyProtection="1">
      <alignment horizontal="right"/>
      <protection locked="0"/>
    </xf>
    <xf numFmtId="0" fontId="0" fillId="2" borderId="78" xfId="0" applyFont="1" applyFill="1" applyBorder="1" applyAlignment="1" applyProtection="1">
      <alignment horizontal="right"/>
      <protection locked="0"/>
    </xf>
    <xf numFmtId="0" fontId="0" fillId="2" borderId="59" xfId="0" applyFont="1" applyFill="1" applyBorder="1" applyAlignment="1" applyProtection="1">
      <alignment horizontal="right"/>
      <protection locked="0"/>
    </xf>
    <xf numFmtId="174" fontId="0" fillId="2" borderId="40" xfId="0" applyNumberFormat="1" applyFont="1" applyFill="1" applyBorder="1" applyAlignment="1" applyProtection="1">
      <alignment horizontal="right"/>
      <protection locked="0"/>
    </xf>
    <xf numFmtId="166" fontId="0" fillId="2" borderId="40" xfId="0" applyNumberFormat="1" applyFont="1" applyFill="1" applyBorder="1" applyAlignment="1" applyProtection="1">
      <alignment horizontal="right"/>
      <protection locked="0"/>
    </xf>
    <xf numFmtId="8" fontId="9" fillId="3" borderId="14" xfId="20" applyNumberFormat="1" applyFont="1" applyFill="1" applyBorder="1" applyAlignment="1" applyProtection="1">
      <alignment/>
      <protection hidden="1"/>
    </xf>
    <xf numFmtId="0" fontId="49" fillId="3" borderId="0" xfId="0" applyFont="1" applyFill="1" applyAlignment="1" applyProtection="1">
      <alignment/>
      <protection hidden="1"/>
    </xf>
    <xf numFmtId="41" fontId="10" fillId="3" borderId="61" xfId="15" applyNumberFormat="1" applyFont="1" applyFill="1" applyBorder="1" applyAlignment="1" applyProtection="1">
      <alignment horizontal="right"/>
      <protection hidden="1"/>
    </xf>
    <xf numFmtId="173" fontId="10" fillId="3" borderId="61" xfId="0" applyNumberFormat="1" applyFont="1" applyFill="1" applyBorder="1" applyAlignment="1" applyProtection="1">
      <alignment horizontal="right"/>
      <protection hidden="1"/>
    </xf>
    <xf numFmtId="0" fontId="16" fillId="2" borderId="0" xfId="0" applyFont="1" applyFill="1" applyAlignment="1" applyProtection="1">
      <alignment/>
      <protection hidden="1"/>
    </xf>
    <xf numFmtId="41" fontId="10" fillId="3" borderId="29" xfId="0" applyNumberFormat="1" applyFont="1" applyFill="1" applyBorder="1" applyAlignment="1" applyProtection="1">
      <alignment horizontal="right"/>
      <protection hidden="1"/>
    </xf>
    <xf numFmtId="41" fontId="10" fillId="3" borderId="25" xfId="0" applyNumberFormat="1" applyFont="1" applyFill="1" applyBorder="1" applyAlignment="1" applyProtection="1">
      <alignment textRotation="90"/>
      <protection hidden="1"/>
    </xf>
    <xf numFmtId="41" fontId="10" fillId="3" borderId="85" xfId="0" applyNumberFormat="1" applyFont="1" applyFill="1" applyBorder="1" applyAlignment="1" applyProtection="1">
      <alignment textRotation="90"/>
      <protection hidden="1"/>
    </xf>
    <xf numFmtId="44" fontId="10" fillId="3" borderId="83" xfId="0" applyNumberFormat="1" applyFont="1" applyFill="1" applyBorder="1" applyAlignment="1" applyProtection="1">
      <alignment textRotation="90"/>
      <protection hidden="1"/>
    </xf>
    <xf numFmtId="0" fontId="13" fillId="3" borderId="86" xfId="0" applyFont="1" applyFill="1" applyBorder="1" applyAlignment="1" applyProtection="1">
      <alignment/>
      <protection hidden="1"/>
    </xf>
    <xf numFmtId="0" fontId="10" fillId="3" borderId="5" xfId="20" applyFont="1" applyFill="1" applyBorder="1" applyAlignment="1" applyProtection="1">
      <alignment/>
      <protection hidden="1"/>
    </xf>
    <xf numFmtId="0" fontId="2" fillId="3" borderId="6" xfId="0" applyFont="1" applyFill="1" applyBorder="1" applyAlignment="1" applyProtection="1">
      <alignment horizontal="center"/>
      <protection hidden="1"/>
    </xf>
    <xf numFmtId="166" fontId="10" fillId="3" borderId="15" xfId="0" applyNumberFormat="1" applyFont="1" applyFill="1" applyBorder="1" applyAlignment="1" applyProtection="1">
      <alignment/>
      <protection hidden="1"/>
    </xf>
    <xf numFmtId="1" fontId="41" fillId="2" borderId="30" xfId="21" applyNumberFormat="1" applyFont="1" applyFill="1" applyBorder="1" applyAlignment="1" applyProtection="1">
      <alignment horizontal="left" vertical="top" wrapText="1"/>
      <protection locked="0"/>
    </xf>
    <xf numFmtId="1" fontId="41" fillId="2" borderId="87" xfId="21" applyNumberFormat="1" applyFont="1" applyFill="1" applyBorder="1" applyAlignment="1" applyProtection="1">
      <alignment horizontal="left" vertical="top" wrapText="1"/>
      <protection locked="0"/>
    </xf>
    <xf numFmtId="1" fontId="41" fillId="2" borderId="88" xfId="21" applyNumberFormat="1" applyFont="1" applyFill="1" applyBorder="1" applyAlignment="1" applyProtection="1">
      <alignment horizontal="left" vertical="top" wrapText="1"/>
      <protection locked="0"/>
    </xf>
    <xf numFmtId="165" fontId="15" fillId="2" borderId="0" xfId="0" applyNumberFormat="1" applyFont="1" applyFill="1" applyAlignment="1" applyProtection="1">
      <alignment/>
      <protection hidden="1"/>
    </xf>
    <xf numFmtId="22" fontId="3" fillId="2" borderId="89" xfId="0" applyNumberFormat="1" applyFont="1" applyFill="1" applyBorder="1" applyAlignment="1" applyProtection="1">
      <alignment horizontal="left" vertical="center" textRotation="90"/>
      <protection hidden="1"/>
    </xf>
    <xf numFmtId="0" fontId="32" fillId="2" borderId="90" xfId="0" applyFont="1" applyFill="1" applyBorder="1" applyAlignment="1" applyProtection="1">
      <alignment horizontal="center"/>
      <protection hidden="1"/>
    </xf>
    <xf numFmtId="0" fontId="52" fillId="2" borderId="91" xfId="0" applyFont="1" applyFill="1" applyBorder="1" applyAlignment="1" applyProtection="1">
      <alignment/>
      <protection hidden="1"/>
    </xf>
    <xf numFmtId="0" fontId="52" fillId="2" borderId="91" xfId="0" applyNumberFormat="1" applyFont="1" applyFill="1" applyBorder="1" applyAlignment="1" applyProtection="1">
      <alignment/>
      <protection hidden="1"/>
    </xf>
    <xf numFmtId="0" fontId="3" fillId="2" borderId="92" xfId="0" applyFont="1" applyFill="1" applyBorder="1" applyAlignment="1" applyProtection="1">
      <alignment/>
      <protection hidden="1"/>
    </xf>
    <xf numFmtId="0" fontId="3" fillId="2" borderId="93" xfId="0" applyNumberFormat="1" applyFont="1" applyFill="1" applyBorder="1" applyAlignment="1" applyProtection="1">
      <alignment/>
      <protection hidden="1"/>
    </xf>
    <xf numFmtId="0" fontId="20" fillId="2" borderId="0" xfId="0" applyFont="1" applyFill="1" applyAlignment="1" applyProtection="1">
      <alignment wrapText="1"/>
      <protection hidden="1"/>
    </xf>
    <xf numFmtId="164" fontId="20" fillId="2" borderId="0" xfId="0" applyNumberFormat="1" applyFont="1" applyFill="1" applyAlignment="1" applyProtection="1">
      <alignment/>
      <protection hidden="1"/>
    </xf>
    <xf numFmtId="1" fontId="20" fillId="2" borderId="0" xfId="0" applyNumberFormat="1" applyFont="1" applyFill="1" applyAlignment="1" applyProtection="1">
      <alignment/>
      <protection hidden="1"/>
    </xf>
    <xf numFmtId="41" fontId="20" fillId="2" borderId="0" xfId="0" applyNumberFormat="1" applyFont="1" applyFill="1" applyAlignment="1" applyProtection="1">
      <alignment/>
      <protection hidden="1"/>
    </xf>
    <xf numFmtId="0" fontId="20" fillId="2" borderId="0" xfId="0" applyFont="1" applyFill="1" applyAlignment="1" applyProtection="1">
      <alignment horizontal="right"/>
      <protection hidden="1"/>
    </xf>
    <xf numFmtId="0" fontId="0" fillId="0" borderId="8" xfId="0" applyFill="1" applyBorder="1" applyAlignment="1" applyProtection="1">
      <alignment/>
      <protection locked="0"/>
    </xf>
    <xf numFmtId="165" fontId="0" fillId="0" borderId="47" xfId="0" applyNumberFormat="1" applyFill="1" applyBorder="1" applyAlignment="1" applyProtection="1">
      <alignment horizontal="right"/>
      <protection locked="0"/>
    </xf>
    <xf numFmtId="0" fontId="0" fillId="0" borderId="4" xfId="0" applyFill="1" applyBorder="1" applyAlignment="1" applyProtection="1">
      <alignment horizontal="right"/>
      <protection locked="0"/>
    </xf>
    <xf numFmtId="0" fontId="0" fillId="0" borderId="3" xfId="0" applyFill="1" applyBorder="1" applyAlignment="1" applyProtection="1">
      <alignment horizontal="right"/>
      <protection locked="0"/>
    </xf>
    <xf numFmtId="165" fontId="0" fillId="2" borderId="47" xfId="0" applyNumberFormat="1" applyFill="1" applyBorder="1" applyAlignment="1" applyProtection="1">
      <alignment/>
      <protection hidden="1" locked="0"/>
    </xf>
    <xf numFmtId="165" fontId="0" fillId="0" borderId="46" xfId="0" applyNumberFormat="1" applyFill="1" applyBorder="1" applyAlignment="1" applyProtection="1">
      <alignment horizontal="right"/>
      <protection hidden="1" locked="0"/>
    </xf>
    <xf numFmtId="0" fontId="0" fillId="0" borderId="4" xfId="0" applyNumberFormat="1" applyFill="1" applyBorder="1" applyAlignment="1" applyProtection="1">
      <alignment horizontal="right"/>
      <protection hidden="1" locked="0"/>
    </xf>
    <xf numFmtId="0" fontId="0" fillId="0" borderId="3" xfId="0" applyFill="1" applyBorder="1" applyAlignment="1" applyProtection="1">
      <alignment horizontal="right"/>
      <protection hidden="1" locked="0"/>
    </xf>
    <xf numFmtId="41" fontId="0" fillId="0" borderId="4" xfId="15" applyNumberFormat="1" applyFill="1" applyBorder="1" applyAlignment="1" applyProtection="1">
      <alignment horizontal="right"/>
      <protection hidden="1" locked="0"/>
    </xf>
    <xf numFmtId="166" fontId="0" fillId="0" borderId="4" xfId="0" applyNumberFormat="1" applyFill="1" applyBorder="1" applyAlignment="1" applyProtection="1">
      <alignment horizontal="right"/>
      <protection hidden="1" locked="0"/>
    </xf>
    <xf numFmtId="170" fontId="0" fillId="0" borderId="3" xfId="0" applyNumberFormat="1" applyFill="1" applyBorder="1" applyAlignment="1" applyProtection="1">
      <alignment horizontal="right"/>
      <protection hidden="1" locked="0"/>
    </xf>
    <xf numFmtId="41" fontId="0" fillId="0" borderId="40" xfId="15" applyNumberFormat="1" applyFont="1" applyFill="1" applyBorder="1" applyAlignment="1" applyProtection="1">
      <alignment/>
      <protection locked="0"/>
    </xf>
    <xf numFmtId="0" fontId="0" fillId="0" borderId="0" xfId="0" applyFill="1" applyAlignment="1" applyProtection="1">
      <alignment/>
      <protection hidden="1"/>
    </xf>
    <xf numFmtId="0" fontId="0" fillId="0" borderId="3" xfId="0" applyNumberFormat="1" applyFill="1" applyBorder="1" applyAlignment="1" applyProtection="1">
      <alignment horizontal="right"/>
      <protection hidden="1" locked="0"/>
    </xf>
    <xf numFmtId="41" fontId="0" fillId="0" borderId="41" xfId="15" applyNumberFormat="1" applyFill="1" applyBorder="1" applyAlignment="1" applyProtection="1">
      <alignment/>
      <protection locked="0"/>
    </xf>
    <xf numFmtId="165" fontId="0" fillId="0" borderId="59" xfId="0" applyNumberFormat="1" applyFill="1" applyBorder="1" applyAlignment="1" applyProtection="1">
      <alignment horizontal="right"/>
      <protection hidden="1" locked="0"/>
    </xf>
    <xf numFmtId="170" fontId="0" fillId="0" borderId="4" xfId="0" applyNumberFormat="1" applyFill="1" applyBorder="1" applyAlignment="1" applyProtection="1">
      <alignment horizontal="right"/>
      <protection hidden="1" locked="0"/>
    </xf>
    <xf numFmtId="1" fontId="0" fillId="0" borderId="4" xfId="0" applyNumberFormat="1" applyFill="1" applyBorder="1" applyAlignment="1" applyProtection="1">
      <alignment horizontal="right"/>
      <protection locked="0"/>
    </xf>
    <xf numFmtId="41" fontId="0" fillId="0" borderId="3" xfId="0" applyNumberFormat="1" applyFill="1" applyBorder="1" applyAlignment="1" applyProtection="1">
      <alignment horizontal="right"/>
      <protection locked="0"/>
    </xf>
    <xf numFmtId="41" fontId="0" fillId="0" borderId="4" xfId="0" applyNumberFormat="1" applyFill="1" applyBorder="1" applyAlignment="1" applyProtection="1">
      <alignment horizontal="right"/>
      <protection locked="0"/>
    </xf>
    <xf numFmtId="41" fontId="0" fillId="0" borderId="9" xfId="0" applyNumberFormat="1" applyFill="1" applyBorder="1" applyAlignment="1" applyProtection="1">
      <alignment/>
      <protection locked="0"/>
    </xf>
    <xf numFmtId="0" fontId="20" fillId="0" borderId="0" xfId="0" applyFont="1" applyFill="1" applyAlignment="1" applyProtection="1">
      <alignment/>
      <protection hidden="1"/>
    </xf>
    <xf numFmtId="164" fontId="20" fillId="0" borderId="0" xfId="0" applyNumberFormat="1" applyFont="1" applyFill="1" applyAlignment="1" applyProtection="1">
      <alignment/>
      <protection hidden="1"/>
    </xf>
    <xf numFmtId="1" fontId="20" fillId="0" borderId="0" xfId="0" applyNumberFormat="1" applyFont="1" applyFill="1" applyAlignment="1" applyProtection="1">
      <alignment/>
      <protection hidden="1"/>
    </xf>
    <xf numFmtId="41" fontId="20" fillId="0" borderId="0" xfId="0" applyNumberFormat="1" applyFont="1" applyFill="1" applyAlignment="1" applyProtection="1">
      <alignment/>
      <protection hidden="1"/>
    </xf>
    <xf numFmtId="0" fontId="1" fillId="0" borderId="0" xfId="0" applyFont="1" applyFill="1" applyAlignment="1" applyProtection="1">
      <alignment/>
      <protection hidden="1"/>
    </xf>
    <xf numFmtId="41" fontId="34" fillId="4" borderId="94" xfId="20" applyNumberFormat="1" applyFont="1" applyFill="1" applyBorder="1" applyAlignment="1" applyProtection="1">
      <alignment/>
      <protection hidden="1"/>
    </xf>
    <xf numFmtId="0" fontId="1" fillId="0" borderId="0" xfId="0" applyFont="1" applyFill="1" applyBorder="1" applyAlignment="1" applyProtection="1">
      <alignment/>
      <protection hidden="1"/>
    </xf>
    <xf numFmtId="164" fontId="1" fillId="0" borderId="0" xfId="0" applyNumberFormat="1" applyFont="1" applyFill="1" applyAlignment="1" applyProtection="1">
      <alignment/>
      <protection hidden="1"/>
    </xf>
    <xf numFmtId="1" fontId="1" fillId="0" borderId="0" xfId="0" applyNumberFormat="1" applyFont="1" applyFill="1" applyAlignment="1" applyProtection="1">
      <alignment/>
      <protection hidden="1"/>
    </xf>
    <xf numFmtId="0" fontId="1" fillId="0" borderId="0" xfId="0" applyNumberFormat="1" applyFont="1" applyFill="1" applyAlignment="1" applyProtection="1">
      <alignment/>
      <protection hidden="1"/>
    </xf>
    <xf numFmtId="41" fontId="1" fillId="0" borderId="0" xfId="0" applyNumberFormat="1" applyFont="1" applyFill="1" applyAlignment="1" applyProtection="1">
      <alignment/>
      <protection hidden="1"/>
    </xf>
    <xf numFmtId="0" fontId="42" fillId="0" borderId="3" xfId="0" applyFont="1" applyFill="1" applyBorder="1" applyAlignment="1" applyProtection="1">
      <alignment horizontal="right"/>
      <protection hidden="1"/>
    </xf>
    <xf numFmtId="0" fontId="0" fillId="0" borderId="78" xfId="0" applyFont="1" applyFill="1" applyBorder="1" applyAlignment="1" applyProtection="1">
      <alignment horizontal="right"/>
      <protection locked="0"/>
    </xf>
    <xf numFmtId="0" fontId="0" fillId="0" borderId="59" xfId="0" applyFont="1" applyFill="1" applyBorder="1" applyAlignment="1" applyProtection="1">
      <alignment horizontal="right"/>
      <protection locked="0"/>
    </xf>
    <xf numFmtId="174" fontId="0" fillId="0" borderId="40" xfId="0" applyNumberFormat="1" applyFont="1" applyFill="1" applyBorder="1" applyAlignment="1" applyProtection="1">
      <alignment horizontal="right"/>
      <protection locked="0"/>
    </xf>
    <xf numFmtId="166" fontId="0" fillId="0" borderId="40" xfId="0" applyNumberFormat="1" applyFont="1" applyFill="1" applyBorder="1" applyAlignment="1" applyProtection="1">
      <alignment horizontal="right"/>
      <protection locked="0"/>
    </xf>
    <xf numFmtId="166" fontId="42" fillId="0" borderId="41" xfId="0" applyNumberFormat="1" applyFont="1" applyFill="1" applyBorder="1" applyAlignment="1" applyProtection="1">
      <alignment/>
      <protection locked="0"/>
    </xf>
    <xf numFmtId="166" fontId="20" fillId="0" borderId="0" xfId="0" applyNumberFormat="1" applyFont="1" applyFill="1" applyAlignment="1" applyProtection="1">
      <alignment/>
      <protection hidden="1"/>
    </xf>
    <xf numFmtId="165" fontId="0" fillId="0" borderId="59" xfId="0" applyNumberFormat="1" applyFont="1" applyFill="1" applyBorder="1" applyAlignment="1" applyProtection="1">
      <alignment horizontal="right"/>
      <protection locked="0"/>
    </xf>
    <xf numFmtId="0" fontId="0" fillId="0" borderId="4" xfId="0" applyFont="1" applyFill="1" applyBorder="1" applyAlignment="1" applyProtection="1">
      <alignment horizontal="right"/>
      <protection locked="0"/>
    </xf>
    <xf numFmtId="0" fontId="0" fillId="0" borderId="3" xfId="0" applyFont="1" applyFill="1" applyBorder="1" applyAlignment="1" applyProtection="1">
      <alignment horizontal="right"/>
      <protection locked="0"/>
    </xf>
    <xf numFmtId="14" fontId="24" fillId="2" borderId="21" xfId="21" applyNumberFormat="1" applyFont="1" applyFill="1" applyBorder="1" applyAlignment="1" applyProtection="1">
      <alignment horizontal="left"/>
      <protection locked="0"/>
    </xf>
    <xf numFmtId="0" fontId="11" fillId="2" borderId="0" xfId="0" applyNumberFormat="1" applyFont="1" applyFill="1" applyAlignment="1" applyProtection="1">
      <alignment/>
      <protection hidden="1"/>
    </xf>
    <xf numFmtId="0" fontId="15" fillId="2" borderId="0" xfId="0" applyNumberFormat="1" applyFont="1" applyFill="1" applyAlignment="1" applyProtection="1">
      <alignment/>
      <protection hidden="1"/>
    </xf>
    <xf numFmtId="0" fontId="0" fillId="4" borderId="4" xfId="0" applyFont="1" applyFill="1" applyBorder="1" applyAlignment="1" applyProtection="1">
      <alignment horizontal="right"/>
      <protection hidden="1"/>
    </xf>
    <xf numFmtId="0" fontId="0" fillId="4" borderId="90" xfId="0" applyFont="1" applyFill="1" applyBorder="1" applyAlignment="1" applyProtection="1">
      <alignment horizontal="right"/>
      <protection hidden="1"/>
    </xf>
    <xf numFmtId="0" fontId="0" fillId="4" borderId="76" xfId="0" applyFont="1" applyFill="1" applyBorder="1" applyAlignment="1" applyProtection="1">
      <alignment horizontal="right"/>
      <protection hidden="1"/>
    </xf>
    <xf numFmtId="166" fontId="0" fillId="2" borderId="24" xfId="0" applyNumberFormat="1" applyFont="1" applyFill="1" applyBorder="1" applyAlignment="1" applyProtection="1">
      <alignment horizontal="right"/>
      <protection locked="0"/>
    </xf>
    <xf numFmtId="166" fontId="0" fillId="2" borderId="78" xfId="0" applyNumberFormat="1" applyFont="1" applyFill="1" applyBorder="1" applyAlignment="1" applyProtection="1">
      <alignment horizontal="right"/>
      <protection locked="0"/>
    </xf>
    <xf numFmtId="166" fontId="0" fillId="0" borderId="78" xfId="0" applyNumberFormat="1" applyFont="1" applyFill="1" applyBorder="1" applyAlignment="1" applyProtection="1">
      <alignment horizontal="right"/>
      <protection locked="0"/>
    </xf>
    <xf numFmtId="0" fontId="0" fillId="4" borderId="76" xfId="0" applyNumberFormat="1" applyFont="1" applyFill="1" applyBorder="1" applyAlignment="1" applyProtection="1">
      <alignment horizontal="right"/>
      <protection hidden="1"/>
    </xf>
    <xf numFmtId="41" fontId="0" fillId="4" borderId="76" xfId="0" applyNumberFormat="1" applyFont="1" applyFill="1" applyBorder="1" applyAlignment="1" applyProtection="1">
      <alignment horizontal="right"/>
      <protection hidden="1"/>
    </xf>
    <xf numFmtId="166" fontId="0" fillId="4" borderId="76" xfId="0" applyNumberFormat="1" applyFont="1" applyFill="1" applyBorder="1" applyAlignment="1" applyProtection="1">
      <alignment horizontal="right"/>
      <protection hidden="1"/>
    </xf>
    <xf numFmtId="0" fontId="0" fillId="4" borderId="3" xfId="0" applyNumberFormat="1" applyFont="1" applyFill="1" applyBorder="1" applyAlignment="1" applyProtection="1">
      <alignment horizontal="right"/>
      <protection hidden="1"/>
    </xf>
    <xf numFmtId="41" fontId="0" fillId="4" borderId="3" xfId="0" applyNumberFormat="1" applyFont="1" applyFill="1" applyBorder="1" applyAlignment="1" applyProtection="1">
      <alignment horizontal="right"/>
      <protection hidden="1"/>
    </xf>
    <xf numFmtId="166" fontId="0" fillId="4" borderId="3" xfId="0" applyNumberFormat="1" applyFont="1" applyFill="1" applyBorder="1" applyAlignment="1" applyProtection="1">
      <alignment horizontal="right"/>
      <protection hidden="1"/>
    </xf>
    <xf numFmtId="0" fontId="0" fillId="4" borderId="79" xfId="0" applyNumberFormat="1" applyFont="1" applyFill="1" applyBorder="1" applyAlignment="1" applyProtection="1">
      <alignment horizontal="right"/>
      <protection hidden="1"/>
    </xf>
    <xf numFmtId="41" fontId="0" fillId="4" borderId="79" xfId="0" applyNumberFormat="1" applyFont="1" applyFill="1" applyBorder="1" applyAlignment="1" applyProtection="1">
      <alignment horizontal="right"/>
      <protection hidden="1"/>
    </xf>
    <xf numFmtId="166" fontId="0" fillId="4" borderId="79" xfId="0" applyNumberFormat="1" applyFont="1" applyFill="1" applyBorder="1" applyAlignment="1" applyProtection="1">
      <alignment horizontal="right"/>
      <protection hidden="1"/>
    </xf>
    <xf numFmtId="165" fontId="0" fillId="2" borderId="0" xfId="0" applyNumberFormat="1" applyFill="1" applyAlignment="1" applyProtection="1">
      <alignment horizontal="left"/>
      <protection hidden="1"/>
    </xf>
    <xf numFmtId="165" fontId="11" fillId="2" borderId="0" xfId="0" applyNumberFormat="1" applyFont="1" applyFill="1" applyAlignment="1" applyProtection="1">
      <alignment horizontal="left"/>
      <protection hidden="1"/>
    </xf>
    <xf numFmtId="0" fontId="0" fillId="2" borderId="0" xfId="0" applyFill="1" applyAlignment="1" applyProtection="1">
      <alignment/>
      <protection hidden="1" locked="0"/>
    </xf>
    <xf numFmtId="0" fontId="11" fillId="2" borderId="95" xfId="0" applyNumberFormat="1" applyFont="1" applyFill="1" applyBorder="1" applyAlignment="1" applyProtection="1">
      <alignment horizontal="left"/>
      <protection hidden="1"/>
    </xf>
    <xf numFmtId="0" fontId="11" fillId="0" borderId="95" xfId="0" applyNumberFormat="1" applyFont="1" applyBorder="1" applyAlignment="1" applyProtection="1">
      <alignment horizontal="left"/>
      <protection hidden="1"/>
    </xf>
    <xf numFmtId="0" fontId="11" fillId="2" borderId="0" xfId="0" applyFont="1" applyFill="1" applyAlignment="1" applyProtection="1">
      <alignment horizontal="left"/>
      <protection hidden="1"/>
    </xf>
    <xf numFmtId="0" fontId="11" fillId="0" borderId="0" xfId="0" applyFont="1" applyAlignment="1" applyProtection="1">
      <alignment horizontal="left"/>
      <protection hidden="1"/>
    </xf>
    <xf numFmtId="0" fontId="11" fillId="2" borderId="0" xfId="0" applyNumberFormat="1" applyFont="1" applyFill="1" applyAlignment="1" applyProtection="1">
      <alignment horizontal="left"/>
      <protection hidden="1"/>
    </xf>
    <xf numFmtId="0" fontId="11" fillId="0" borderId="0" xfId="0" applyNumberFormat="1" applyFont="1" applyAlignment="1" applyProtection="1">
      <alignment horizontal="left"/>
      <protection hidden="1"/>
    </xf>
    <xf numFmtId="166" fontId="28" fillId="4" borderId="96" xfId="0" applyNumberFormat="1" applyFont="1" applyFill="1" applyBorder="1" applyAlignment="1" applyProtection="1">
      <alignment horizontal="center" vertical="center" textRotation="90"/>
      <protection hidden="1"/>
    </xf>
    <xf numFmtId="166" fontId="28" fillId="4" borderId="90" xfId="0" applyNumberFormat="1" applyFont="1" applyFill="1" applyBorder="1" applyAlignment="1" applyProtection="1">
      <alignment horizontal="center" vertical="center" textRotation="90"/>
      <protection hidden="1"/>
    </xf>
    <xf numFmtId="0" fontId="16" fillId="0" borderId="97" xfId="0" applyFont="1" applyBorder="1" applyAlignment="1" applyProtection="1">
      <alignment horizontal="center" vertical="center" textRotation="90"/>
      <protection hidden="1"/>
    </xf>
    <xf numFmtId="0" fontId="2" fillId="3" borderId="1" xfId="0" applyFont="1" applyFill="1" applyBorder="1" applyAlignment="1" applyProtection="1">
      <alignment horizontal="center"/>
      <protection hidden="1"/>
    </xf>
    <xf numFmtId="166" fontId="10" fillId="3" borderId="98" xfId="0" applyNumberFormat="1" applyFont="1" applyFill="1" applyBorder="1" applyAlignment="1" applyProtection="1">
      <alignment textRotation="90"/>
      <protection hidden="1"/>
    </xf>
    <xf numFmtId="166" fontId="16" fillId="0" borderId="44" xfId="0" applyNumberFormat="1" applyFont="1" applyBorder="1" applyAlignment="1" applyProtection="1">
      <alignment textRotation="90"/>
      <protection hidden="1"/>
    </xf>
    <xf numFmtId="166" fontId="10" fillId="3" borderId="44" xfId="0" applyNumberFormat="1" applyFont="1" applyFill="1" applyBorder="1" applyAlignment="1" applyProtection="1">
      <alignment textRotation="90"/>
      <protection hidden="1"/>
    </xf>
    <xf numFmtId="166" fontId="10" fillId="3" borderId="99" xfId="0" applyNumberFormat="1" applyFont="1" applyFill="1" applyBorder="1" applyAlignment="1" applyProtection="1">
      <alignment textRotation="90"/>
      <protection hidden="1"/>
    </xf>
    <xf numFmtId="0" fontId="2" fillId="5" borderId="29" xfId="0" applyFont="1" applyFill="1" applyBorder="1" applyAlignment="1" applyProtection="1">
      <alignment horizontal="center"/>
      <protection hidden="1"/>
    </xf>
    <xf numFmtId="0" fontId="2" fillId="5" borderId="100" xfId="0" applyFont="1" applyFill="1" applyBorder="1" applyAlignment="1" applyProtection="1">
      <alignment horizontal="center"/>
      <protection hidden="1"/>
    </xf>
    <xf numFmtId="0" fontId="2" fillId="3" borderId="101" xfId="0" applyFont="1" applyFill="1" applyBorder="1" applyAlignment="1" applyProtection="1">
      <alignment horizontal="center"/>
      <protection hidden="1"/>
    </xf>
    <xf numFmtId="0" fontId="0" fillId="3" borderId="101" xfId="0" applyFill="1" applyBorder="1" applyAlignment="1">
      <alignment horizontal="center"/>
    </xf>
    <xf numFmtId="0" fontId="2" fillId="7" borderId="101" xfId="0" applyFont="1" applyFill="1" applyBorder="1" applyAlignment="1" applyProtection="1">
      <alignment horizontal="center"/>
      <protection hidden="1"/>
    </xf>
    <xf numFmtId="0" fontId="0" fillId="0" borderId="101" xfId="0" applyBorder="1" applyAlignment="1">
      <alignment/>
    </xf>
    <xf numFmtId="0" fontId="38" fillId="3" borderId="29" xfId="0" applyFont="1" applyFill="1" applyBorder="1" applyAlignment="1" applyProtection="1">
      <alignment horizontal="center"/>
      <protection hidden="1"/>
    </xf>
    <xf numFmtId="0" fontId="38" fillId="3" borderId="7" xfId="0" applyFont="1" applyFill="1" applyBorder="1" applyAlignment="1" applyProtection="1">
      <alignment horizontal="center"/>
      <protection hidden="1"/>
    </xf>
    <xf numFmtId="0" fontId="29" fillId="2" borderId="0" xfId="20" applyFont="1" applyFill="1" applyAlignment="1" applyProtection="1">
      <alignment wrapText="1"/>
      <protection hidden="1"/>
    </xf>
    <xf numFmtId="0" fontId="0" fillId="0" borderId="0" xfId="0" applyAlignment="1">
      <alignment/>
    </xf>
    <xf numFmtId="0" fontId="38" fillId="3" borderId="0" xfId="0" applyFont="1" applyFill="1" applyAlignment="1" applyProtection="1">
      <alignment horizontal="left"/>
      <protection hidden="1"/>
    </xf>
    <xf numFmtId="0" fontId="27" fillId="3" borderId="0" xfId="0" applyFont="1" applyFill="1" applyAlignment="1" applyProtection="1">
      <alignment horizontal="center" wrapText="1"/>
      <protection hidden="1"/>
    </xf>
    <xf numFmtId="0" fontId="10" fillId="3" borderId="0" xfId="0" applyFont="1" applyFill="1" applyBorder="1" applyAlignment="1" applyProtection="1">
      <alignment horizontal="center"/>
      <protection hidden="1"/>
    </xf>
    <xf numFmtId="0" fontId="28" fillId="3" borderId="0" xfId="0" applyFont="1" applyFill="1" applyBorder="1" applyAlignment="1" applyProtection="1">
      <alignment horizontal="center"/>
      <protection hidden="1"/>
    </xf>
    <xf numFmtId="0" fontId="0" fillId="3" borderId="0" xfId="0" applyFill="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border/>
    </dxf>
    <dxf>
      <fill>
        <patternFill patternType="solid">
          <bgColor rgb="FFFF0000"/>
        </patternFill>
      </fill>
      <border/>
    </dxf>
    <dxf>
      <fill>
        <patternFill>
          <bgColor rgb="FFFFFFFF"/>
        </patternFill>
      </fill>
      <border/>
    </dxf>
    <dxf>
      <font>
        <b/>
        <sz val="12"/>
        <color rgb="FFFFFFFF"/>
      </font>
      <fill>
        <patternFill patternType="solid">
          <fgColor rgb="FF000080"/>
          <bgColor indexed="64"/>
        </patternFill>
      </fill>
      <border/>
    </dxf>
    <dxf>
      <alignment wrapText="1" readingOrder="2"/>
      <border/>
    </dxf>
    <dxf>
      <alignment wrapText="1" readingOrder="0"/>
      <border/>
    </dxf>
    <dxf>
      <font>
        <color rgb="FF000000"/>
      </font>
      <border/>
    </dxf>
    <dxf>
      <font>
        <b/>
        <sz val="12"/>
        <color rgb="FF000000"/>
      </font>
      <fill>
        <patternFill patternType="solid">
          <fgColor rgb="FFFFFF00"/>
          <bgColor indexed="64"/>
        </patternFill>
      </fill>
      <alignment horizontal="right" wrapText="1" readingOrder="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8.xml" /><Relationship Id="rId15" Type="http://schemas.openxmlformats.org/officeDocument/2006/relationships/pivotCacheDefinition" Target="pivotCache/pivotCacheDefinition9.xml" /><Relationship Id="rId16" Type="http://schemas.openxmlformats.org/officeDocument/2006/relationships/pivotCacheDefinition" Target="pivotCache/pivotCacheDefinition5.xml" /><Relationship Id="rId17" Type="http://schemas.openxmlformats.org/officeDocument/2006/relationships/pivotCacheDefinition" Target="pivotCache/pivotCacheDefinition3.xml" /><Relationship Id="rId18" Type="http://schemas.openxmlformats.org/officeDocument/2006/relationships/pivotCacheDefinition" Target="pivotCache/pivotCacheDefinition1.xml" /><Relationship Id="rId19" Type="http://schemas.openxmlformats.org/officeDocument/2006/relationships/pivotCacheDefinition" Target="pivotCache/pivotCacheDefinition7.xml" /><Relationship Id="rId20" Type="http://schemas.openxmlformats.org/officeDocument/2006/relationships/pivotCacheDefinition" Target="pivotCache/pivotCacheDefinition4.xml" /><Relationship Id="rId21" Type="http://schemas.openxmlformats.org/officeDocument/2006/relationships/pivotCacheDefinition" Target="pivotCache/pivotCacheDefinition2.xml" /><Relationship Id="rId22" Type="http://schemas.openxmlformats.org/officeDocument/2006/relationships/pivotCacheDefinition" Target="pivotCache/pivotCacheDefinition6.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BH!B6" /><Relationship Id="rId2" Type="http://schemas.openxmlformats.org/officeDocument/2006/relationships/hyperlink" Target="#LPM!A4" /><Relationship Id="rId3" Type="http://schemas.openxmlformats.org/officeDocument/2006/relationships/hyperlink" Target="#NI!A8" /><Relationship Id="rId4" Type="http://schemas.openxmlformats.org/officeDocument/2006/relationships/hyperlink" Target="#CSP!A7" /><Relationship Id="rId5" Type="http://schemas.openxmlformats.org/officeDocument/2006/relationships/hyperlink" Target="#CHS!A10" /><Relationship Id="rId6" Type="http://schemas.openxmlformats.org/officeDocument/2006/relationships/hyperlink" Target="#FR!A1" /><Relationship Id="rId7" Type="http://schemas.openxmlformats.org/officeDocument/2006/relationships/hyperlink" Target="#CA!A6" /><Relationship Id="rId8" Type="http://schemas.openxmlformats.org/officeDocument/2006/relationships/hyperlink" Target="#E!A6" /><Relationship Id="rId9" Type="http://schemas.openxmlformats.org/officeDocument/2006/relationships/hyperlink" Target="#PR!A5" /><Relationship Id="rId10" Type="http://schemas.openxmlformats.org/officeDocument/2006/relationships/image" Target="../media/image3.jpeg" /><Relationship Id="rId11" Type="http://schemas.openxmlformats.org/officeDocument/2006/relationships/hyperlink" Target="#GOI!A8" /><Relationship Id="rId12" Type="http://schemas.openxmlformats.org/officeDocument/2006/relationships/hyperlink" Target="#IS!A1" /><Relationship Id="rId13" Type="http://schemas.openxmlformats.org/officeDocument/2006/relationships/hyperlink" Target="#LPM!A4" /><Relationship Id="rId14" Type="http://schemas.openxmlformats.org/officeDocument/2006/relationships/hyperlink" Target="#NI!A8" /><Relationship Id="rId15" Type="http://schemas.openxmlformats.org/officeDocument/2006/relationships/hyperlink" Target="#CHS!A10" /><Relationship Id="rId16" Type="http://schemas.openxmlformats.org/officeDocument/2006/relationships/hyperlink" Target="#FR!A1" /><Relationship Id="rId17" Type="http://schemas.openxmlformats.org/officeDocument/2006/relationships/hyperlink" Target="#CA!A6" /><Relationship Id="rId18" Type="http://schemas.openxmlformats.org/officeDocument/2006/relationships/hyperlink" Target="#E!A6" /><Relationship Id="rId19" Type="http://schemas.openxmlformats.org/officeDocument/2006/relationships/hyperlink" Target="#PR!A5" /><Relationship Id="rId20" Type="http://schemas.openxmlformats.org/officeDocument/2006/relationships/hyperlink" Target="#GOI!A8" /><Relationship Id="rId21" Type="http://schemas.openxmlformats.org/officeDocument/2006/relationships/hyperlink" Target="#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odules!A1" /><Relationship Id="rId3" Type="http://schemas.openxmlformats.org/officeDocument/2006/relationships/hyperlink" Target="#Module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odules!A1" /><Relationship Id="rId3" Type="http://schemas.openxmlformats.org/officeDocument/2006/relationships/hyperlink" Target="#Module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odules!A1" /><Relationship Id="rId3" Type="http://schemas.openxmlformats.org/officeDocument/2006/relationships/hyperlink" Target="#Modules!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odules!A1" /><Relationship Id="rId3" Type="http://schemas.openxmlformats.org/officeDocument/2006/relationships/hyperlink" Target="#Modules!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odules!A1" /><Relationship Id="rId3" Type="http://schemas.openxmlformats.org/officeDocument/2006/relationships/hyperlink" Target="#Modules!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odules!A1" /><Relationship Id="rId3" Type="http://schemas.openxmlformats.org/officeDocument/2006/relationships/hyperlink" Target="#Modules!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odules!A1" /><Relationship Id="rId3" Type="http://schemas.openxmlformats.org/officeDocument/2006/relationships/hyperlink" Target="#Modules!A1" /></Relationships>
</file>

<file path=xl/drawings/_rels/drawing6.xml.rels><?xml version="1.0" encoding="utf-8" standalone="yes"?><Relationships xmlns="http://schemas.openxmlformats.org/package/2006/relationships"><Relationship Id="rId1" Type="http://schemas.openxmlformats.org/officeDocument/2006/relationships/hyperlink" Target="#Shell!A1" /><Relationship Id="rId2" Type="http://schemas.openxmlformats.org/officeDocument/2006/relationships/hyperlink" Target="#GOI!A40:K40" /><Relationship Id="rId3" Type="http://schemas.openxmlformats.org/officeDocument/2006/relationships/hyperlink" Target="#NI!A8:G8" /><Relationship Id="rId4" Type="http://schemas.openxmlformats.org/officeDocument/2006/relationships/hyperlink" Target="#NI!A14:G14" /><Relationship Id="rId5" Type="http://schemas.openxmlformats.org/officeDocument/2006/relationships/hyperlink" Target="#NI!A20:G20" /><Relationship Id="rId6" Type="http://schemas.openxmlformats.org/officeDocument/2006/relationships/hyperlink" Target="#NI!A15:G15" /><Relationship Id="rId7" Type="http://schemas.openxmlformats.org/officeDocument/2006/relationships/hyperlink" Target="#NI!A21:G21" /><Relationship Id="rId8" Type="http://schemas.openxmlformats.org/officeDocument/2006/relationships/hyperlink" Target="#NI!A16:G16" /><Relationship Id="rId9" Type="http://schemas.openxmlformats.org/officeDocument/2006/relationships/hyperlink" Target="#NI!A22:G22" /><Relationship Id="rId10" Type="http://schemas.openxmlformats.org/officeDocument/2006/relationships/hyperlink" Target="#NI!A11:G11" /><Relationship Id="rId11" Type="http://schemas.openxmlformats.org/officeDocument/2006/relationships/hyperlink" Target="#NI!A17:G17" /><Relationship Id="rId12" Type="http://schemas.openxmlformats.org/officeDocument/2006/relationships/hyperlink" Target="#NI!A23:G23" /><Relationship Id="rId13" Type="http://schemas.openxmlformats.org/officeDocument/2006/relationships/hyperlink" Target="#NI!A12:G12" /><Relationship Id="rId14" Type="http://schemas.openxmlformats.org/officeDocument/2006/relationships/hyperlink" Target="#NI!A18:G18" /><Relationship Id="rId15" Type="http://schemas.openxmlformats.org/officeDocument/2006/relationships/hyperlink" Target="#NI!A13:G13" /><Relationship Id="rId16" Type="http://schemas.openxmlformats.org/officeDocument/2006/relationships/hyperlink" Target="#NI!A19:G19" /><Relationship Id="rId17" Type="http://schemas.openxmlformats.org/officeDocument/2006/relationships/hyperlink" Target="#NI!A10:G10" /><Relationship Id="rId18" Type="http://schemas.openxmlformats.org/officeDocument/2006/relationships/hyperlink" Target="#NI!A24:G24" /><Relationship Id="rId19" Type="http://schemas.openxmlformats.org/officeDocument/2006/relationships/hyperlink" Target="#NI!A25:G25" /><Relationship Id="rId20" Type="http://schemas.openxmlformats.org/officeDocument/2006/relationships/hyperlink" Target="#NI!A26:G26" /><Relationship Id="rId21" Type="http://schemas.openxmlformats.org/officeDocument/2006/relationships/hyperlink" Target="#NI!A32:G32" /><Relationship Id="rId22" Type="http://schemas.openxmlformats.org/officeDocument/2006/relationships/hyperlink" Target="#NI!A38:G38" /><Relationship Id="rId23" Type="http://schemas.openxmlformats.org/officeDocument/2006/relationships/hyperlink" Target="#NI!A27:G27" /><Relationship Id="rId24" Type="http://schemas.openxmlformats.org/officeDocument/2006/relationships/hyperlink" Target="#NI!A33:G33" /><Relationship Id="rId25" Type="http://schemas.openxmlformats.org/officeDocument/2006/relationships/hyperlink" Target="#NI!A39:G39" /><Relationship Id="rId26" Type="http://schemas.openxmlformats.org/officeDocument/2006/relationships/hyperlink" Target="#NI!A34:G34" /><Relationship Id="rId27" Type="http://schemas.openxmlformats.org/officeDocument/2006/relationships/hyperlink" Target="#NI!A40:G40" /><Relationship Id="rId28" Type="http://schemas.openxmlformats.org/officeDocument/2006/relationships/hyperlink" Target="#NI!A29:G29" /><Relationship Id="rId29" Type="http://schemas.openxmlformats.org/officeDocument/2006/relationships/hyperlink" Target="#NI!A35:G35" /><Relationship Id="rId30" Type="http://schemas.openxmlformats.org/officeDocument/2006/relationships/hyperlink" Target="#NI!A41:G41" /><Relationship Id="rId31" Type="http://schemas.openxmlformats.org/officeDocument/2006/relationships/hyperlink" Target="#NI!A30:G30" /><Relationship Id="rId32" Type="http://schemas.openxmlformats.org/officeDocument/2006/relationships/hyperlink" Target="#NI!A36:G36" /><Relationship Id="rId33" Type="http://schemas.openxmlformats.org/officeDocument/2006/relationships/hyperlink" Target="#NI!A31:G31" /><Relationship Id="rId34" Type="http://schemas.openxmlformats.org/officeDocument/2006/relationships/hyperlink" Target="#NI!A37:G37" /><Relationship Id="rId35" Type="http://schemas.openxmlformats.org/officeDocument/2006/relationships/hyperlink" Target="#NI!A28:G28" /><Relationship Id="rId36" Type="http://schemas.openxmlformats.org/officeDocument/2006/relationships/hyperlink" Target="#NI!A42:G42" /><Relationship Id="rId37" Type="http://schemas.openxmlformats.org/officeDocument/2006/relationships/hyperlink" Target="#NI!A43:G43" /><Relationship Id="rId38" Type="http://schemas.openxmlformats.org/officeDocument/2006/relationships/hyperlink" Target="#NI!A47:G47" /><Relationship Id="rId39" Type="http://schemas.openxmlformats.org/officeDocument/2006/relationships/hyperlink" Target="#NI!A48:G48" /><Relationship Id="rId40" Type="http://schemas.openxmlformats.org/officeDocument/2006/relationships/hyperlink" Target="#NI!A49:G49" /><Relationship Id="rId41" Type="http://schemas.openxmlformats.org/officeDocument/2006/relationships/hyperlink" Target="#NI!A44:G44" /><Relationship Id="rId42" Type="http://schemas.openxmlformats.org/officeDocument/2006/relationships/hyperlink" Target="#NI!A50:G50" /><Relationship Id="rId43" Type="http://schemas.openxmlformats.org/officeDocument/2006/relationships/hyperlink" Target="#NI!A45:G45" /><Relationship Id="rId44" Type="http://schemas.openxmlformats.org/officeDocument/2006/relationships/hyperlink" Target="#NI!A46:G46" /><Relationship Id="rId45" Type="http://schemas.openxmlformats.org/officeDocument/2006/relationships/hyperlink" Target="#NI!A51:G51" /><Relationship Id="rId46" Type="http://schemas.openxmlformats.org/officeDocument/2006/relationships/hyperlink" Target="#NI!A52:G52" /><Relationship Id="rId47" Type="http://schemas.openxmlformats.org/officeDocument/2006/relationships/hyperlink" Target="#NI!A53:G53" /><Relationship Id="rId48" Type="http://schemas.openxmlformats.org/officeDocument/2006/relationships/hyperlink" Target="#NI!A54:G54" /><Relationship Id="rId49" Type="http://schemas.openxmlformats.org/officeDocument/2006/relationships/hyperlink" Target="#NI!A55:G55" /><Relationship Id="rId50" Type="http://schemas.openxmlformats.org/officeDocument/2006/relationships/hyperlink" Target="#NI!A56:G56" /><Relationship Id="rId51" Type="http://schemas.openxmlformats.org/officeDocument/2006/relationships/hyperlink" Target="#GOI!A8:K8" /><Relationship Id="rId52" Type="http://schemas.openxmlformats.org/officeDocument/2006/relationships/hyperlink" Target="#GOI!A14:K14" /><Relationship Id="rId53" Type="http://schemas.openxmlformats.org/officeDocument/2006/relationships/hyperlink" Target="#GOI!A20:K20" /><Relationship Id="rId54" Type="http://schemas.openxmlformats.org/officeDocument/2006/relationships/hyperlink" Target="#GOI!A38:K38" /><Relationship Id="rId55" Type="http://schemas.openxmlformats.org/officeDocument/2006/relationships/hyperlink" Target="#GOI!A26:K26" /><Relationship Id="rId56" Type="http://schemas.openxmlformats.org/officeDocument/2006/relationships/hyperlink" Target="#GOI!A32:K32" /><Relationship Id="rId57" Type="http://schemas.openxmlformats.org/officeDocument/2006/relationships/hyperlink" Target="#GOI!A9:K9" /><Relationship Id="rId58" Type="http://schemas.openxmlformats.org/officeDocument/2006/relationships/hyperlink" Target="#GOI!A15:K15" /><Relationship Id="rId59" Type="http://schemas.openxmlformats.org/officeDocument/2006/relationships/hyperlink" Target="#GOI!A21:K21" /><Relationship Id="rId60" Type="http://schemas.openxmlformats.org/officeDocument/2006/relationships/hyperlink" Target="#GOI!A39:K39" /><Relationship Id="rId61" Type="http://schemas.openxmlformats.org/officeDocument/2006/relationships/hyperlink" Target="#GOI!A27:K27" /><Relationship Id="rId62" Type="http://schemas.openxmlformats.org/officeDocument/2006/relationships/hyperlink" Target="#GOI!A33:K33" /><Relationship Id="rId63" Type="http://schemas.openxmlformats.org/officeDocument/2006/relationships/hyperlink" Target="#GOI!A10:K10" /><Relationship Id="rId64" Type="http://schemas.openxmlformats.org/officeDocument/2006/relationships/hyperlink" Target="#GOI!A16:K16" /><Relationship Id="rId65" Type="http://schemas.openxmlformats.org/officeDocument/2006/relationships/hyperlink" Target="#GOI!A22:K22" /><Relationship Id="rId66" Type="http://schemas.openxmlformats.org/officeDocument/2006/relationships/hyperlink" Target="#GOI!A28:K28" /><Relationship Id="rId67" Type="http://schemas.openxmlformats.org/officeDocument/2006/relationships/hyperlink" Target="#GOI!A34:K34" /><Relationship Id="rId68" Type="http://schemas.openxmlformats.org/officeDocument/2006/relationships/hyperlink" Target="#GOI!A11:K11" /><Relationship Id="rId69" Type="http://schemas.openxmlformats.org/officeDocument/2006/relationships/hyperlink" Target="#GOI!A17:K17" /><Relationship Id="rId70" Type="http://schemas.openxmlformats.org/officeDocument/2006/relationships/hyperlink" Target="#GOI!A23:K23" /><Relationship Id="rId71" Type="http://schemas.openxmlformats.org/officeDocument/2006/relationships/hyperlink" Target="#GOI!A41:K41" /><Relationship Id="rId72" Type="http://schemas.openxmlformats.org/officeDocument/2006/relationships/hyperlink" Target="#GOI!A29:K29" /><Relationship Id="rId73" Type="http://schemas.openxmlformats.org/officeDocument/2006/relationships/hyperlink" Target="#GOI!A35:K35" /><Relationship Id="rId74" Type="http://schemas.openxmlformats.org/officeDocument/2006/relationships/hyperlink" Target="#GOI!A12:K12" /><Relationship Id="rId75" Type="http://schemas.openxmlformats.org/officeDocument/2006/relationships/hyperlink" Target="#GOI!A18:K18" /><Relationship Id="rId76" Type="http://schemas.openxmlformats.org/officeDocument/2006/relationships/hyperlink" Target="#GOI!A24:K24" /><Relationship Id="rId77" Type="http://schemas.openxmlformats.org/officeDocument/2006/relationships/hyperlink" Target="#GOI!A42:K42" /><Relationship Id="rId78" Type="http://schemas.openxmlformats.org/officeDocument/2006/relationships/hyperlink" Target="#GOI!A30:K30" /><Relationship Id="rId79" Type="http://schemas.openxmlformats.org/officeDocument/2006/relationships/hyperlink" Target="#GOI!A36:K36" /><Relationship Id="rId80" Type="http://schemas.openxmlformats.org/officeDocument/2006/relationships/hyperlink" Target="#GOI!A13:K13" /><Relationship Id="rId81" Type="http://schemas.openxmlformats.org/officeDocument/2006/relationships/hyperlink" Target="#GOI!A19:K19" /><Relationship Id="rId82" Type="http://schemas.openxmlformats.org/officeDocument/2006/relationships/hyperlink" Target="#GOI!A25:K25" /><Relationship Id="rId83" Type="http://schemas.openxmlformats.org/officeDocument/2006/relationships/hyperlink" Target="#GOI!A43:K43" /><Relationship Id="rId84" Type="http://schemas.openxmlformats.org/officeDocument/2006/relationships/hyperlink" Target="#GOI!A31:K31" /><Relationship Id="rId85" Type="http://schemas.openxmlformats.org/officeDocument/2006/relationships/hyperlink" Target="#GOI!A37:K37" /><Relationship Id="rId86" Type="http://schemas.openxmlformats.org/officeDocument/2006/relationships/hyperlink" Target="#GOI!A44:K44" /><Relationship Id="rId87" Type="http://schemas.openxmlformats.org/officeDocument/2006/relationships/hyperlink" Target="#GOI!A45:K45" /><Relationship Id="rId88" Type="http://schemas.openxmlformats.org/officeDocument/2006/relationships/hyperlink" Target="#GOI!A46:K46" /><Relationship Id="rId89" Type="http://schemas.openxmlformats.org/officeDocument/2006/relationships/hyperlink" Target="#GOI!A47:K47" /><Relationship Id="rId90" Type="http://schemas.openxmlformats.org/officeDocument/2006/relationships/hyperlink" Target="#GOI!A48:K48" /><Relationship Id="rId91" Type="http://schemas.openxmlformats.org/officeDocument/2006/relationships/hyperlink" Target="#GOI!A49:K49" /><Relationship Id="rId92" Type="http://schemas.openxmlformats.org/officeDocument/2006/relationships/hyperlink" Target="#GOI!A50:K50" /><Relationship Id="rId93" Type="http://schemas.openxmlformats.org/officeDocument/2006/relationships/hyperlink" Target="#GOI!A51:K51" /><Relationship Id="rId94" Type="http://schemas.openxmlformats.org/officeDocument/2006/relationships/hyperlink" Target="#GOI!A52:K52" /><Relationship Id="rId95" Type="http://schemas.openxmlformats.org/officeDocument/2006/relationships/hyperlink" Target="#GOI!A53:K53" /><Relationship Id="rId96" Type="http://schemas.openxmlformats.org/officeDocument/2006/relationships/hyperlink" Target="#GOI!A54:K54" /><Relationship Id="rId97" Type="http://schemas.openxmlformats.org/officeDocument/2006/relationships/hyperlink" Target="#GOI!A58:K58" /><Relationship Id="rId98" Type="http://schemas.openxmlformats.org/officeDocument/2006/relationships/hyperlink" Target="#GOI!A59:K59" /><Relationship Id="rId99" Type="http://schemas.openxmlformats.org/officeDocument/2006/relationships/hyperlink" Target="#GOI!A60:K60" /><Relationship Id="rId100" Type="http://schemas.openxmlformats.org/officeDocument/2006/relationships/hyperlink" Target="#GOI!A70:K70" /><Relationship Id="rId101" Type="http://schemas.openxmlformats.org/officeDocument/2006/relationships/hyperlink" Target="#GOI!A61:K61" /><Relationship Id="rId102" Type="http://schemas.openxmlformats.org/officeDocument/2006/relationships/hyperlink" Target="#GOI!A55:K55" /><Relationship Id="rId103" Type="http://schemas.openxmlformats.org/officeDocument/2006/relationships/hyperlink" Target="#GOI!A62:K62" /><Relationship Id="rId104" Type="http://schemas.openxmlformats.org/officeDocument/2006/relationships/hyperlink" Target="#GOI!A56:K56" /><Relationship Id="rId105" Type="http://schemas.openxmlformats.org/officeDocument/2006/relationships/hyperlink" Target="#GOI!A63:K63" /><Relationship Id="rId106" Type="http://schemas.openxmlformats.org/officeDocument/2006/relationships/hyperlink" Target="#GOI!A57:K57" /><Relationship Id="rId107" Type="http://schemas.openxmlformats.org/officeDocument/2006/relationships/hyperlink" Target="#GOI!A64:K64" /><Relationship Id="rId108" Type="http://schemas.openxmlformats.org/officeDocument/2006/relationships/hyperlink" Target="#GOI!A65:K65" /><Relationship Id="rId109" Type="http://schemas.openxmlformats.org/officeDocument/2006/relationships/hyperlink" Target="#GOI!A66:K66" /><Relationship Id="rId110" Type="http://schemas.openxmlformats.org/officeDocument/2006/relationships/hyperlink" Target="#GOI!A69:K69" /><Relationship Id="rId111" Type="http://schemas.openxmlformats.org/officeDocument/2006/relationships/hyperlink" Target="#GOI!A67:K67" /><Relationship Id="rId112" Type="http://schemas.openxmlformats.org/officeDocument/2006/relationships/hyperlink" Target="#GOI!A68:K68" /><Relationship Id="rId113" Type="http://schemas.openxmlformats.org/officeDocument/2006/relationships/hyperlink" Target="#GOI!A71:K71" /><Relationship Id="rId114" Type="http://schemas.openxmlformats.org/officeDocument/2006/relationships/hyperlink" Target="#GOI!A72:K72" /><Relationship Id="rId115" Type="http://schemas.openxmlformats.org/officeDocument/2006/relationships/hyperlink" Target="#GOI!A73:K73" /><Relationship Id="rId116" Type="http://schemas.openxmlformats.org/officeDocument/2006/relationships/hyperlink" Target="#GOI!A77:K77" /><Relationship Id="rId117" Type="http://schemas.openxmlformats.org/officeDocument/2006/relationships/hyperlink" Target="#GOI!A78:K78" /><Relationship Id="rId118" Type="http://schemas.openxmlformats.org/officeDocument/2006/relationships/hyperlink" Target="#GOI!A79:K79" /><Relationship Id="rId119" Type="http://schemas.openxmlformats.org/officeDocument/2006/relationships/hyperlink" Target="#GOI!A80:K80" /><Relationship Id="rId120" Type="http://schemas.openxmlformats.org/officeDocument/2006/relationships/hyperlink" Target="#GOI!A74:K74" /><Relationship Id="rId121" Type="http://schemas.openxmlformats.org/officeDocument/2006/relationships/hyperlink" Target="#GOI!A81:K81" /><Relationship Id="rId122" Type="http://schemas.openxmlformats.org/officeDocument/2006/relationships/hyperlink" Target="#GOI!A75:K75" /><Relationship Id="rId123" Type="http://schemas.openxmlformats.org/officeDocument/2006/relationships/hyperlink" Target="#GOI!A82:K82" /><Relationship Id="rId124" Type="http://schemas.openxmlformats.org/officeDocument/2006/relationships/hyperlink" Target="#GOI!A76:K76" /><Relationship Id="rId125" Type="http://schemas.openxmlformats.org/officeDocument/2006/relationships/hyperlink" Target="#GOI!A83:K83" /><Relationship Id="rId126" Type="http://schemas.openxmlformats.org/officeDocument/2006/relationships/image" Target="../media/image1.jpeg" /><Relationship Id="rId127" Type="http://schemas.openxmlformats.org/officeDocument/2006/relationships/hyperlink" Target="#Modules!A1" /><Relationship Id="rId128" Type="http://schemas.openxmlformats.org/officeDocument/2006/relationships/hyperlink" Target="#Modules!A1" /><Relationship Id="rId129" Type="http://schemas.openxmlformats.org/officeDocument/2006/relationships/hyperlink" Target="#NI!A9:G9"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odules!A1" /><Relationship Id="rId3" Type="http://schemas.openxmlformats.org/officeDocument/2006/relationships/hyperlink" Target="#Modules!A1"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odules!A1" /><Relationship Id="rId3" Type="http://schemas.openxmlformats.org/officeDocument/2006/relationships/hyperlink" Target="#Modules!A1"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odules!A1" /><Relationship Id="rId3" Type="http://schemas.openxmlformats.org/officeDocument/2006/relationships/hyperlink" Target="#Modules!A1"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4505325</xdr:colOff>
      <xdr:row>0</xdr:row>
      <xdr:rowOff>19050</xdr:rowOff>
    </xdr:from>
    <xdr:to>
      <xdr:col>0</xdr:col>
      <xdr:colOff>6858000</xdr:colOff>
      <xdr:row>0</xdr:row>
      <xdr:rowOff>304800</xdr:rowOff>
    </xdr:to>
    <xdr:sp macro="[0]!unhidebh">
      <xdr:nvSpPr>
        <xdr:cNvPr id="1" name="TextBox 31">
          <a:hlinkClick r:id="rId1"/>
        </xdr:cNvPr>
        <xdr:cNvSpPr txBox="1">
          <a:spLocks noChangeArrowheads="1"/>
        </xdr:cNvSpPr>
      </xdr:nvSpPr>
      <xdr:spPr>
        <a:xfrm>
          <a:off x="4505325" y="1905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BEGIN HERE</a:t>
          </a:r>
        </a:p>
      </xdr:txBody>
    </xdr:sp>
    <xdr:clientData/>
  </xdr:twoCellAnchor>
  <xdr:twoCellAnchor>
    <xdr:from>
      <xdr:col>0</xdr:col>
      <xdr:colOff>4514850</xdr:colOff>
      <xdr:row>0</xdr:row>
      <xdr:rowOff>1390650</xdr:rowOff>
    </xdr:from>
    <xdr:to>
      <xdr:col>0</xdr:col>
      <xdr:colOff>6858000</xdr:colOff>
      <xdr:row>0</xdr:row>
      <xdr:rowOff>1685925</xdr:rowOff>
    </xdr:to>
    <xdr:sp>
      <xdr:nvSpPr>
        <xdr:cNvPr id="2" name="TextBox 32">
          <a:hlinkClick r:id="rId2"/>
        </xdr:cNvPr>
        <xdr:cNvSpPr txBox="1">
          <a:spLocks noChangeArrowheads="1"/>
        </xdr:cNvSpPr>
      </xdr:nvSpPr>
      <xdr:spPr>
        <a:xfrm>
          <a:off x="4514850" y="139065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LEASE PARCEL MAP</a:t>
          </a:r>
        </a:p>
      </xdr:txBody>
    </xdr:sp>
    <xdr:clientData/>
  </xdr:twoCellAnchor>
  <xdr:twoCellAnchor>
    <xdr:from>
      <xdr:col>0</xdr:col>
      <xdr:colOff>4505325</xdr:colOff>
      <xdr:row>0</xdr:row>
      <xdr:rowOff>714375</xdr:rowOff>
    </xdr:from>
    <xdr:to>
      <xdr:col>0</xdr:col>
      <xdr:colOff>6858000</xdr:colOff>
      <xdr:row>0</xdr:row>
      <xdr:rowOff>1009650</xdr:rowOff>
    </xdr:to>
    <xdr:sp>
      <xdr:nvSpPr>
        <xdr:cNvPr id="3" name="TextBox 33">
          <a:hlinkClick r:id="rId3"/>
        </xdr:cNvPr>
        <xdr:cNvSpPr txBox="1">
          <a:spLocks noChangeArrowheads="1"/>
        </xdr:cNvSpPr>
      </xdr:nvSpPr>
      <xdr:spPr>
        <a:xfrm>
          <a:off x="4505325" y="714375"/>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NURSERY PLANTS</a:t>
          </a:r>
        </a:p>
      </xdr:txBody>
    </xdr:sp>
    <xdr:clientData/>
  </xdr:twoCellAnchor>
  <xdr:twoCellAnchor>
    <xdr:from>
      <xdr:col>0</xdr:col>
      <xdr:colOff>4495800</xdr:colOff>
      <xdr:row>0</xdr:row>
      <xdr:rowOff>352425</xdr:rowOff>
    </xdr:from>
    <xdr:to>
      <xdr:col>0</xdr:col>
      <xdr:colOff>6838950</xdr:colOff>
      <xdr:row>0</xdr:row>
      <xdr:rowOff>647700</xdr:rowOff>
    </xdr:to>
    <xdr:sp>
      <xdr:nvSpPr>
        <xdr:cNvPr id="4" name="TextBox 34">
          <a:hlinkClick r:id="rId4"/>
        </xdr:cNvPr>
        <xdr:cNvSpPr txBox="1">
          <a:spLocks noChangeArrowheads="1"/>
        </xdr:cNvSpPr>
      </xdr:nvSpPr>
      <xdr:spPr>
        <a:xfrm>
          <a:off x="4495800" y="352425"/>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CLAM SEED PURCHASES</a:t>
          </a:r>
        </a:p>
      </xdr:txBody>
    </xdr:sp>
    <xdr:clientData/>
  </xdr:twoCellAnchor>
  <xdr:twoCellAnchor>
    <xdr:from>
      <xdr:col>0</xdr:col>
      <xdr:colOff>4514850</xdr:colOff>
      <xdr:row>0</xdr:row>
      <xdr:rowOff>1743075</xdr:rowOff>
    </xdr:from>
    <xdr:to>
      <xdr:col>0</xdr:col>
      <xdr:colOff>6858000</xdr:colOff>
      <xdr:row>0</xdr:row>
      <xdr:rowOff>2028825</xdr:rowOff>
    </xdr:to>
    <xdr:sp>
      <xdr:nvSpPr>
        <xdr:cNvPr id="5" name="TextBox 35">
          <a:hlinkClick r:id="rId5"/>
        </xdr:cNvPr>
        <xdr:cNvSpPr txBox="1">
          <a:spLocks noChangeArrowheads="1"/>
        </xdr:cNvSpPr>
      </xdr:nvSpPr>
      <xdr:spPr>
        <a:xfrm>
          <a:off x="4514850" y="1743075"/>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CLAM HARVESTS / SALES</a:t>
          </a:r>
        </a:p>
      </xdr:txBody>
    </xdr:sp>
    <xdr:clientData/>
  </xdr:twoCellAnchor>
  <xdr:twoCellAnchor>
    <xdr:from>
      <xdr:col>0</xdr:col>
      <xdr:colOff>4533900</xdr:colOff>
      <xdr:row>0</xdr:row>
      <xdr:rowOff>3448050</xdr:rowOff>
    </xdr:from>
    <xdr:to>
      <xdr:col>0</xdr:col>
      <xdr:colOff>6886575</xdr:colOff>
      <xdr:row>0</xdr:row>
      <xdr:rowOff>3743325</xdr:rowOff>
    </xdr:to>
    <xdr:sp macro="[0]!Recalculate">
      <xdr:nvSpPr>
        <xdr:cNvPr id="6" name="TextBox 36">
          <a:hlinkClick r:id="rId6"/>
        </xdr:cNvPr>
        <xdr:cNvSpPr txBox="1">
          <a:spLocks noChangeArrowheads="1"/>
        </xdr:cNvSpPr>
      </xdr:nvSpPr>
      <xdr:spPr>
        <a:xfrm>
          <a:off x="4533900" y="344805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FINANCIAL REPORT</a:t>
          </a:r>
        </a:p>
      </xdr:txBody>
    </xdr:sp>
    <xdr:clientData/>
  </xdr:twoCellAnchor>
  <xdr:twoCellAnchor>
    <xdr:from>
      <xdr:col>0</xdr:col>
      <xdr:colOff>4162425</xdr:colOff>
      <xdr:row>0</xdr:row>
      <xdr:rowOff>76200</xdr:rowOff>
    </xdr:from>
    <xdr:to>
      <xdr:col>0</xdr:col>
      <xdr:colOff>4457700</xdr:colOff>
      <xdr:row>0</xdr:row>
      <xdr:rowOff>3743325</xdr:rowOff>
    </xdr:to>
    <xdr:sp>
      <xdr:nvSpPr>
        <xdr:cNvPr id="7" name="TextBox 39"/>
        <xdr:cNvSpPr txBox="1">
          <a:spLocks noChangeArrowheads="1"/>
        </xdr:cNvSpPr>
      </xdr:nvSpPr>
      <xdr:spPr>
        <a:xfrm>
          <a:off x="4162425" y="76200"/>
          <a:ext cx="295275" cy="3667125"/>
        </a:xfrm>
        <a:prstGeom prst="rect">
          <a:avLst/>
        </a:prstGeom>
        <a:solidFill>
          <a:srgbClr val="FFFFFF"/>
        </a:solidFill>
        <a:ln w="38100" cmpd="sng">
          <a:solidFill>
            <a:srgbClr val="000080"/>
          </a:solidFill>
          <a:headEnd type="none"/>
          <a:tailEnd type="none"/>
        </a:ln>
      </xdr:spPr>
      <xdr:txBody>
        <a:bodyPr vertOverflow="clip" wrap="square" anchor="ctr" vert="vert"/>
        <a:p>
          <a:pPr algn="ctr">
            <a:defRPr/>
          </a:pPr>
          <a:r>
            <a:rPr lang="en-US" cap="none" sz="1400" b="0" i="0" u="none" baseline="0">
              <a:latin typeface="Arial"/>
              <a:ea typeface="Arial"/>
              <a:cs typeface="Arial"/>
            </a:rPr>
            <a:t>SELECT A MODULE</a:t>
          </a:r>
        </a:p>
      </xdr:txBody>
    </xdr:sp>
    <xdr:clientData/>
  </xdr:twoCellAnchor>
  <xdr:twoCellAnchor>
    <xdr:from>
      <xdr:col>0</xdr:col>
      <xdr:colOff>4524375</xdr:colOff>
      <xdr:row>0</xdr:row>
      <xdr:rowOff>3095625</xdr:rowOff>
    </xdr:from>
    <xdr:to>
      <xdr:col>0</xdr:col>
      <xdr:colOff>6867525</xdr:colOff>
      <xdr:row>0</xdr:row>
      <xdr:rowOff>3390900</xdr:rowOff>
    </xdr:to>
    <xdr:sp>
      <xdr:nvSpPr>
        <xdr:cNvPr id="8" name="TextBox 43">
          <a:hlinkClick r:id="rId7"/>
        </xdr:cNvPr>
        <xdr:cNvSpPr txBox="1">
          <a:spLocks noChangeArrowheads="1"/>
        </xdr:cNvSpPr>
      </xdr:nvSpPr>
      <xdr:spPr>
        <a:xfrm>
          <a:off x="4524375" y="3095625"/>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CAPITALIZED ASSETS</a:t>
          </a:r>
        </a:p>
      </xdr:txBody>
    </xdr:sp>
    <xdr:clientData/>
  </xdr:twoCellAnchor>
  <xdr:twoCellAnchor>
    <xdr:from>
      <xdr:col>0</xdr:col>
      <xdr:colOff>4524375</xdr:colOff>
      <xdr:row>0</xdr:row>
      <xdr:rowOff>2781300</xdr:rowOff>
    </xdr:from>
    <xdr:to>
      <xdr:col>0</xdr:col>
      <xdr:colOff>6867525</xdr:colOff>
      <xdr:row>0</xdr:row>
      <xdr:rowOff>3067050</xdr:rowOff>
    </xdr:to>
    <xdr:sp>
      <xdr:nvSpPr>
        <xdr:cNvPr id="9" name="TextBox 44">
          <a:hlinkClick r:id="rId8"/>
        </xdr:cNvPr>
        <xdr:cNvSpPr txBox="1">
          <a:spLocks noChangeArrowheads="1"/>
        </xdr:cNvSpPr>
      </xdr:nvSpPr>
      <xdr:spPr>
        <a:xfrm>
          <a:off x="4524375" y="278130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EXPENSES</a:t>
          </a:r>
        </a:p>
      </xdr:txBody>
    </xdr:sp>
    <xdr:clientData/>
  </xdr:twoCellAnchor>
  <xdr:twoCellAnchor>
    <xdr:from>
      <xdr:col>0</xdr:col>
      <xdr:colOff>4514850</xdr:colOff>
      <xdr:row>0</xdr:row>
      <xdr:rowOff>2438400</xdr:rowOff>
    </xdr:from>
    <xdr:to>
      <xdr:col>0</xdr:col>
      <xdr:colOff>6858000</xdr:colOff>
      <xdr:row>0</xdr:row>
      <xdr:rowOff>2733675</xdr:rowOff>
    </xdr:to>
    <xdr:sp macro="[0]!updateman">
      <xdr:nvSpPr>
        <xdr:cNvPr id="10" name="TextBox 48">
          <a:hlinkClick r:id="rId9"/>
        </xdr:cNvPr>
        <xdr:cNvSpPr txBox="1">
          <a:spLocks noChangeArrowheads="1"/>
        </xdr:cNvSpPr>
      </xdr:nvSpPr>
      <xdr:spPr>
        <a:xfrm>
          <a:off x="4514850" y="243840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PRODUCTION REPORT</a:t>
          </a:r>
        </a:p>
      </xdr:txBody>
    </xdr:sp>
    <xdr:clientData/>
  </xdr:twoCellAnchor>
  <xdr:twoCellAnchor editAs="oneCell">
    <xdr:from>
      <xdr:col>0</xdr:col>
      <xdr:colOff>1266825</xdr:colOff>
      <xdr:row>0</xdr:row>
      <xdr:rowOff>1209675</xdr:rowOff>
    </xdr:from>
    <xdr:to>
      <xdr:col>0</xdr:col>
      <xdr:colOff>2838450</xdr:colOff>
      <xdr:row>0</xdr:row>
      <xdr:rowOff>2600325</xdr:rowOff>
    </xdr:to>
    <xdr:pic>
      <xdr:nvPicPr>
        <xdr:cNvPr id="11" name="Picture 49"/>
        <xdr:cNvPicPr preferRelativeResize="1">
          <a:picLocks noChangeAspect="1"/>
        </xdr:cNvPicPr>
      </xdr:nvPicPr>
      <xdr:blipFill>
        <a:blip r:embed="rId10"/>
        <a:srcRect l="28250" t="23999" r="29750" b="27999"/>
        <a:stretch>
          <a:fillRect/>
        </a:stretch>
      </xdr:blipFill>
      <xdr:spPr>
        <a:xfrm>
          <a:off x="1266825" y="1209675"/>
          <a:ext cx="1571625" cy="1390650"/>
        </a:xfrm>
        <a:prstGeom prst="rect">
          <a:avLst/>
        </a:prstGeom>
        <a:noFill/>
        <a:ln w="9525" cmpd="sng">
          <a:noFill/>
        </a:ln>
      </xdr:spPr>
    </xdr:pic>
    <xdr:clientData/>
  </xdr:twoCellAnchor>
  <xdr:twoCellAnchor>
    <xdr:from>
      <xdr:col>0</xdr:col>
      <xdr:colOff>4495800</xdr:colOff>
      <xdr:row>0</xdr:row>
      <xdr:rowOff>1038225</xdr:rowOff>
    </xdr:from>
    <xdr:to>
      <xdr:col>0</xdr:col>
      <xdr:colOff>6838950</xdr:colOff>
      <xdr:row>0</xdr:row>
      <xdr:rowOff>1333500</xdr:rowOff>
    </xdr:to>
    <xdr:sp>
      <xdr:nvSpPr>
        <xdr:cNvPr id="12" name="TextBox 56">
          <a:hlinkClick r:id="rId11"/>
        </xdr:cNvPr>
        <xdr:cNvSpPr txBox="1">
          <a:spLocks noChangeArrowheads="1"/>
        </xdr:cNvSpPr>
      </xdr:nvSpPr>
      <xdr:spPr>
        <a:xfrm>
          <a:off x="4495800" y="1038225"/>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GROWOUT PLANTS</a:t>
          </a:r>
        </a:p>
      </xdr:txBody>
    </xdr:sp>
    <xdr:clientData/>
  </xdr:twoCellAnchor>
  <xdr:twoCellAnchor>
    <xdr:from>
      <xdr:col>0</xdr:col>
      <xdr:colOff>4514850</xdr:colOff>
      <xdr:row>0</xdr:row>
      <xdr:rowOff>2095500</xdr:rowOff>
    </xdr:from>
    <xdr:to>
      <xdr:col>0</xdr:col>
      <xdr:colOff>6858000</xdr:colOff>
      <xdr:row>0</xdr:row>
      <xdr:rowOff>2381250</xdr:rowOff>
    </xdr:to>
    <xdr:sp>
      <xdr:nvSpPr>
        <xdr:cNvPr id="13" name="TextBox 57">
          <a:hlinkClick r:id="rId12"/>
        </xdr:cNvPr>
        <xdr:cNvSpPr txBox="1">
          <a:spLocks noChangeArrowheads="1"/>
        </xdr:cNvSpPr>
      </xdr:nvSpPr>
      <xdr:spPr>
        <a:xfrm>
          <a:off x="4514850" y="209550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INVENTORY SUMMARY</a:t>
          </a:r>
        </a:p>
      </xdr:txBody>
    </xdr:sp>
    <xdr:clientData/>
  </xdr:twoCellAnchor>
  <xdr:twoCellAnchor>
    <xdr:from>
      <xdr:col>0</xdr:col>
      <xdr:colOff>904875</xdr:colOff>
      <xdr:row>0</xdr:row>
      <xdr:rowOff>933450</xdr:rowOff>
    </xdr:from>
    <xdr:to>
      <xdr:col>0</xdr:col>
      <xdr:colOff>3219450</xdr:colOff>
      <xdr:row>0</xdr:row>
      <xdr:rowOff>3057525</xdr:rowOff>
    </xdr:to>
    <xdr:sp>
      <xdr:nvSpPr>
        <xdr:cNvPr id="14" name="AutoShape 60"/>
        <xdr:cNvSpPr>
          <a:spLocks/>
        </xdr:cNvSpPr>
      </xdr:nvSpPr>
      <xdr:spPr>
        <a:xfrm>
          <a:off x="904875" y="933450"/>
          <a:ext cx="2314575" cy="2124075"/>
        </a:xfrm>
        <a:prstGeom prst="rect"/>
        <a:noFill/>
      </xdr:spPr>
      <xdr:txBody>
        <a:bodyPr fromWordArt="1" wrap="none">
          <a:prstTxWarp prst="textCircleCurve">
            <a:avLst>
              <a:gd name="adj" fmla="val -54256546"/>
            </a:avLst>
          </a:prstTxWarp>
        </a:bodyPr>
        <a:p>
          <a:pPr algn="ctr"/>
          <a:r>
            <a:rPr sz="2000" b="1" kern="10" spc="0">
              <a:ln w="9525" cmpd="sng">
                <a:solidFill>
                  <a:srgbClr val="000000"/>
                </a:solidFill>
                <a:headEnd type="none"/>
                <a:tailEnd type="none"/>
              </a:ln>
              <a:solidFill>
                <a:srgbClr val="333399"/>
              </a:solidFill>
              <a:latin typeface="Arial"/>
              <a:cs typeface="Arial"/>
            </a:rPr>
            <a:t>Computer Logbook And Management</a:t>
          </a:r>
        </a:p>
      </xdr:txBody>
    </xdr:sp>
    <xdr:clientData/>
  </xdr:twoCellAnchor>
  <xdr:twoCellAnchor>
    <xdr:from>
      <xdr:col>0</xdr:col>
      <xdr:colOff>4514850</xdr:colOff>
      <xdr:row>0</xdr:row>
      <xdr:rowOff>1390650</xdr:rowOff>
    </xdr:from>
    <xdr:to>
      <xdr:col>0</xdr:col>
      <xdr:colOff>6858000</xdr:colOff>
      <xdr:row>0</xdr:row>
      <xdr:rowOff>1685925</xdr:rowOff>
    </xdr:to>
    <xdr:sp>
      <xdr:nvSpPr>
        <xdr:cNvPr id="15" name="TextBox 63">
          <a:hlinkClick r:id="rId13"/>
        </xdr:cNvPr>
        <xdr:cNvSpPr txBox="1">
          <a:spLocks noChangeArrowheads="1"/>
        </xdr:cNvSpPr>
      </xdr:nvSpPr>
      <xdr:spPr>
        <a:xfrm>
          <a:off x="4514850" y="139065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LEASE PARCEL MAP</a:t>
          </a:r>
        </a:p>
      </xdr:txBody>
    </xdr:sp>
    <xdr:clientData/>
  </xdr:twoCellAnchor>
  <xdr:twoCellAnchor>
    <xdr:from>
      <xdr:col>0</xdr:col>
      <xdr:colOff>4505325</xdr:colOff>
      <xdr:row>0</xdr:row>
      <xdr:rowOff>714375</xdr:rowOff>
    </xdr:from>
    <xdr:to>
      <xdr:col>0</xdr:col>
      <xdr:colOff>6858000</xdr:colOff>
      <xdr:row>0</xdr:row>
      <xdr:rowOff>1009650</xdr:rowOff>
    </xdr:to>
    <xdr:sp>
      <xdr:nvSpPr>
        <xdr:cNvPr id="16" name="TextBox 64">
          <a:hlinkClick r:id="rId14"/>
        </xdr:cNvPr>
        <xdr:cNvSpPr txBox="1">
          <a:spLocks noChangeArrowheads="1"/>
        </xdr:cNvSpPr>
      </xdr:nvSpPr>
      <xdr:spPr>
        <a:xfrm>
          <a:off x="4505325" y="714375"/>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NURSERY PLANTS</a:t>
          </a:r>
        </a:p>
      </xdr:txBody>
    </xdr:sp>
    <xdr:clientData/>
  </xdr:twoCellAnchor>
  <xdr:twoCellAnchor>
    <xdr:from>
      <xdr:col>0</xdr:col>
      <xdr:colOff>4514850</xdr:colOff>
      <xdr:row>0</xdr:row>
      <xdr:rowOff>1752600</xdr:rowOff>
    </xdr:from>
    <xdr:to>
      <xdr:col>0</xdr:col>
      <xdr:colOff>6858000</xdr:colOff>
      <xdr:row>0</xdr:row>
      <xdr:rowOff>2047875</xdr:rowOff>
    </xdr:to>
    <xdr:sp>
      <xdr:nvSpPr>
        <xdr:cNvPr id="17" name="TextBox 66">
          <a:hlinkClick r:id="rId15"/>
        </xdr:cNvPr>
        <xdr:cNvSpPr txBox="1">
          <a:spLocks noChangeArrowheads="1"/>
        </xdr:cNvSpPr>
      </xdr:nvSpPr>
      <xdr:spPr>
        <a:xfrm>
          <a:off x="4514850" y="175260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CLAM HARVESTS / SALES</a:t>
          </a:r>
        </a:p>
      </xdr:txBody>
    </xdr:sp>
    <xdr:clientData/>
  </xdr:twoCellAnchor>
  <xdr:twoCellAnchor>
    <xdr:from>
      <xdr:col>0</xdr:col>
      <xdr:colOff>4533900</xdr:colOff>
      <xdr:row>0</xdr:row>
      <xdr:rowOff>3448050</xdr:rowOff>
    </xdr:from>
    <xdr:to>
      <xdr:col>0</xdr:col>
      <xdr:colOff>6886575</xdr:colOff>
      <xdr:row>0</xdr:row>
      <xdr:rowOff>3743325</xdr:rowOff>
    </xdr:to>
    <xdr:sp macro="[0]!Recalculate">
      <xdr:nvSpPr>
        <xdr:cNvPr id="18" name="TextBox 67">
          <a:hlinkClick r:id="rId16"/>
        </xdr:cNvPr>
        <xdr:cNvSpPr txBox="1">
          <a:spLocks noChangeArrowheads="1"/>
        </xdr:cNvSpPr>
      </xdr:nvSpPr>
      <xdr:spPr>
        <a:xfrm>
          <a:off x="4533900" y="344805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FINANCIAL REPORT</a:t>
          </a:r>
        </a:p>
      </xdr:txBody>
    </xdr:sp>
    <xdr:clientData/>
  </xdr:twoCellAnchor>
  <xdr:twoCellAnchor>
    <xdr:from>
      <xdr:col>0</xdr:col>
      <xdr:colOff>4162425</xdr:colOff>
      <xdr:row>0</xdr:row>
      <xdr:rowOff>57150</xdr:rowOff>
    </xdr:from>
    <xdr:to>
      <xdr:col>0</xdr:col>
      <xdr:colOff>4457700</xdr:colOff>
      <xdr:row>0</xdr:row>
      <xdr:rowOff>3724275</xdr:rowOff>
    </xdr:to>
    <xdr:sp>
      <xdr:nvSpPr>
        <xdr:cNvPr id="19" name="TextBox 68"/>
        <xdr:cNvSpPr txBox="1">
          <a:spLocks noChangeArrowheads="1"/>
        </xdr:cNvSpPr>
      </xdr:nvSpPr>
      <xdr:spPr>
        <a:xfrm>
          <a:off x="4162425" y="57150"/>
          <a:ext cx="295275" cy="3667125"/>
        </a:xfrm>
        <a:prstGeom prst="rect">
          <a:avLst/>
        </a:prstGeom>
        <a:solidFill>
          <a:srgbClr val="FFFFFF"/>
        </a:solidFill>
        <a:ln w="38100" cmpd="sng">
          <a:solidFill>
            <a:srgbClr val="000080"/>
          </a:solidFill>
          <a:headEnd type="none"/>
          <a:tailEnd type="none"/>
        </a:ln>
      </xdr:spPr>
      <xdr:txBody>
        <a:bodyPr vertOverflow="clip" wrap="square" anchor="ctr" vert="vert"/>
        <a:p>
          <a:pPr algn="ctr">
            <a:defRPr/>
          </a:pPr>
          <a:r>
            <a:rPr lang="en-US" cap="none" sz="1400" b="0" i="0" u="none" baseline="0">
              <a:latin typeface="Arial"/>
              <a:ea typeface="Arial"/>
              <a:cs typeface="Arial"/>
            </a:rPr>
            <a:t>SELECT A MODULE</a:t>
          </a:r>
        </a:p>
      </xdr:txBody>
    </xdr:sp>
    <xdr:clientData/>
  </xdr:twoCellAnchor>
  <xdr:twoCellAnchor>
    <xdr:from>
      <xdr:col>0</xdr:col>
      <xdr:colOff>4524375</xdr:colOff>
      <xdr:row>0</xdr:row>
      <xdr:rowOff>3095625</xdr:rowOff>
    </xdr:from>
    <xdr:to>
      <xdr:col>0</xdr:col>
      <xdr:colOff>6867525</xdr:colOff>
      <xdr:row>0</xdr:row>
      <xdr:rowOff>3390900</xdr:rowOff>
    </xdr:to>
    <xdr:sp>
      <xdr:nvSpPr>
        <xdr:cNvPr id="20" name="TextBox 69">
          <a:hlinkClick r:id="rId17"/>
        </xdr:cNvPr>
        <xdr:cNvSpPr txBox="1">
          <a:spLocks noChangeArrowheads="1"/>
        </xdr:cNvSpPr>
      </xdr:nvSpPr>
      <xdr:spPr>
        <a:xfrm>
          <a:off x="4524375" y="3095625"/>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CAPITALIZED ASSETS</a:t>
          </a:r>
        </a:p>
      </xdr:txBody>
    </xdr:sp>
    <xdr:clientData/>
  </xdr:twoCellAnchor>
  <xdr:twoCellAnchor>
    <xdr:from>
      <xdr:col>0</xdr:col>
      <xdr:colOff>4524375</xdr:colOff>
      <xdr:row>0</xdr:row>
      <xdr:rowOff>2781300</xdr:rowOff>
    </xdr:from>
    <xdr:to>
      <xdr:col>0</xdr:col>
      <xdr:colOff>6867525</xdr:colOff>
      <xdr:row>0</xdr:row>
      <xdr:rowOff>3067050</xdr:rowOff>
    </xdr:to>
    <xdr:sp>
      <xdr:nvSpPr>
        <xdr:cNvPr id="21" name="TextBox 70">
          <a:hlinkClick r:id="rId18"/>
        </xdr:cNvPr>
        <xdr:cNvSpPr txBox="1">
          <a:spLocks noChangeArrowheads="1"/>
        </xdr:cNvSpPr>
      </xdr:nvSpPr>
      <xdr:spPr>
        <a:xfrm>
          <a:off x="4524375" y="278130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EXPENSES</a:t>
          </a:r>
        </a:p>
      </xdr:txBody>
    </xdr:sp>
    <xdr:clientData/>
  </xdr:twoCellAnchor>
  <xdr:twoCellAnchor>
    <xdr:from>
      <xdr:col>0</xdr:col>
      <xdr:colOff>4514850</xdr:colOff>
      <xdr:row>0</xdr:row>
      <xdr:rowOff>2438400</xdr:rowOff>
    </xdr:from>
    <xdr:to>
      <xdr:col>0</xdr:col>
      <xdr:colOff>6858000</xdr:colOff>
      <xdr:row>0</xdr:row>
      <xdr:rowOff>2733675</xdr:rowOff>
    </xdr:to>
    <xdr:sp macro="[0]!updateman">
      <xdr:nvSpPr>
        <xdr:cNvPr id="22" name="TextBox 71">
          <a:hlinkClick r:id="rId19"/>
        </xdr:cNvPr>
        <xdr:cNvSpPr txBox="1">
          <a:spLocks noChangeArrowheads="1"/>
        </xdr:cNvSpPr>
      </xdr:nvSpPr>
      <xdr:spPr>
        <a:xfrm>
          <a:off x="4514850" y="243840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PRODUCTION REPORT</a:t>
          </a:r>
        </a:p>
      </xdr:txBody>
    </xdr:sp>
    <xdr:clientData/>
  </xdr:twoCellAnchor>
  <xdr:twoCellAnchor editAs="oneCell">
    <xdr:from>
      <xdr:col>0</xdr:col>
      <xdr:colOff>1266825</xdr:colOff>
      <xdr:row>0</xdr:row>
      <xdr:rowOff>1209675</xdr:rowOff>
    </xdr:from>
    <xdr:to>
      <xdr:col>0</xdr:col>
      <xdr:colOff>2838450</xdr:colOff>
      <xdr:row>0</xdr:row>
      <xdr:rowOff>2600325</xdr:rowOff>
    </xdr:to>
    <xdr:pic>
      <xdr:nvPicPr>
        <xdr:cNvPr id="23" name="Picture 72"/>
        <xdr:cNvPicPr preferRelativeResize="1">
          <a:picLocks noChangeAspect="1"/>
        </xdr:cNvPicPr>
      </xdr:nvPicPr>
      <xdr:blipFill>
        <a:blip r:embed="rId10"/>
        <a:srcRect l="28250" t="23999" r="29750" b="27999"/>
        <a:stretch>
          <a:fillRect/>
        </a:stretch>
      </xdr:blipFill>
      <xdr:spPr>
        <a:xfrm>
          <a:off x="1266825" y="1209675"/>
          <a:ext cx="1571625" cy="1390650"/>
        </a:xfrm>
        <a:prstGeom prst="rect">
          <a:avLst/>
        </a:prstGeom>
        <a:noFill/>
        <a:ln w="9525" cmpd="sng">
          <a:noFill/>
        </a:ln>
      </xdr:spPr>
    </xdr:pic>
    <xdr:clientData/>
  </xdr:twoCellAnchor>
  <xdr:twoCellAnchor>
    <xdr:from>
      <xdr:col>0</xdr:col>
      <xdr:colOff>4495800</xdr:colOff>
      <xdr:row>0</xdr:row>
      <xdr:rowOff>1038225</xdr:rowOff>
    </xdr:from>
    <xdr:to>
      <xdr:col>0</xdr:col>
      <xdr:colOff>6838950</xdr:colOff>
      <xdr:row>0</xdr:row>
      <xdr:rowOff>1333500</xdr:rowOff>
    </xdr:to>
    <xdr:sp>
      <xdr:nvSpPr>
        <xdr:cNvPr id="24" name="TextBox 73">
          <a:hlinkClick r:id="rId20"/>
        </xdr:cNvPr>
        <xdr:cNvSpPr txBox="1">
          <a:spLocks noChangeArrowheads="1"/>
        </xdr:cNvSpPr>
      </xdr:nvSpPr>
      <xdr:spPr>
        <a:xfrm>
          <a:off x="4495800" y="1038225"/>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GROWOUT PLANTS</a:t>
          </a:r>
        </a:p>
      </xdr:txBody>
    </xdr:sp>
    <xdr:clientData/>
  </xdr:twoCellAnchor>
  <xdr:twoCellAnchor>
    <xdr:from>
      <xdr:col>0</xdr:col>
      <xdr:colOff>4514850</xdr:colOff>
      <xdr:row>0</xdr:row>
      <xdr:rowOff>2095500</xdr:rowOff>
    </xdr:from>
    <xdr:to>
      <xdr:col>0</xdr:col>
      <xdr:colOff>6858000</xdr:colOff>
      <xdr:row>0</xdr:row>
      <xdr:rowOff>2381250</xdr:rowOff>
    </xdr:to>
    <xdr:sp>
      <xdr:nvSpPr>
        <xdr:cNvPr id="25" name="TextBox 74">
          <a:hlinkClick r:id="rId21"/>
        </xdr:cNvPr>
        <xdr:cNvSpPr txBox="1">
          <a:spLocks noChangeArrowheads="1"/>
        </xdr:cNvSpPr>
      </xdr:nvSpPr>
      <xdr:spPr>
        <a:xfrm>
          <a:off x="4514850" y="2095500"/>
          <a:ext cx="2343150" cy="2952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INVENTORY SUMMARY</a:t>
          </a:r>
        </a:p>
      </xdr:txBody>
    </xdr:sp>
    <xdr:clientData/>
  </xdr:twoCellAnchor>
  <xdr:twoCellAnchor>
    <xdr:from>
      <xdr:col>0</xdr:col>
      <xdr:colOff>3752850</xdr:colOff>
      <xdr:row>0</xdr:row>
      <xdr:rowOff>3743325</xdr:rowOff>
    </xdr:from>
    <xdr:to>
      <xdr:col>1</xdr:col>
      <xdr:colOff>19050</xdr:colOff>
      <xdr:row>0</xdr:row>
      <xdr:rowOff>3743325</xdr:rowOff>
    </xdr:to>
    <xdr:sp>
      <xdr:nvSpPr>
        <xdr:cNvPr id="26" name="AutoShape 75"/>
        <xdr:cNvSpPr>
          <a:spLocks/>
        </xdr:cNvSpPr>
      </xdr:nvSpPr>
      <xdr:spPr>
        <a:xfrm>
          <a:off x="3752850" y="3743325"/>
          <a:ext cx="3457575" cy="0"/>
        </a:xfrm>
        <a:prstGeom prst="rect"/>
        <a:noFill/>
      </xdr:spPr>
      <xdr:txBody>
        <a:bodyPr fromWordArt="1" wrap="none">
          <a:prstTxWarp prst="textCanDown">
            <a:avLst>
              <a:gd name="adj" fmla="val 33333"/>
            </a:avLst>
          </a:prstTxWarp>
        </a:bodyPr>
        <a:p>
          <a:pPr algn="ctr"/>
          <a:r>
            <a:rPr sz="3600" kern="10" spc="0">
              <a:ln w="9525" cmpd="sng">
                <a:solidFill>
                  <a:srgbClr val="000000"/>
                </a:solidFill>
                <a:headEnd type="none"/>
                <a:tailEnd type="none"/>
              </a:ln>
              <a:solidFill>
                <a:srgbClr val="000000"/>
              </a:solidFill>
              <a:latin typeface="Times New Roman"/>
              <a:cs typeface="Times New Roman"/>
            </a:rPr>
            <a:t>Computer Logbook And Management</a:t>
          </a:r>
        </a:p>
      </xdr:txBody>
    </xdr:sp>
    <xdr:clientData/>
  </xdr:twoCellAnchor>
  <xdr:twoCellAnchor>
    <xdr:from>
      <xdr:col>0</xdr:col>
      <xdr:colOff>5762625</xdr:colOff>
      <xdr:row>0</xdr:row>
      <xdr:rowOff>3743325</xdr:rowOff>
    </xdr:from>
    <xdr:to>
      <xdr:col>1</xdr:col>
      <xdr:colOff>19050</xdr:colOff>
      <xdr:row>0</xdr:row>
      <xdr:rowOff>3743325</xdr:rowOff>
    </xdr:to>
    <xdr:sp>
      <xdr:nvSpPr>
        <xdr:cNvPr id="27" name="AutoShape 76"/>
        <xdr:cNvSpPr>
          <a:spLocks/>
        </xdr:cNvSpPr>
      </xdr:nvSpPr>
      <xdr:spPr>
        <a:xfrm>
          <a:off x="5762625" y="3743325"/>
          <a:ext cx="1447800" cy="0"/>
        </a:xfrm>
        <a:prstGeom prst="rect"/>
        <a:noFill/>
      </xdr:spPr>
      <xdr:txBody>
        <a:bodyPr fromWordArt="1" wrap="none">
          <a:prstTxWarp prst="textCanDown">
            <a:avLst>
              <a:gd name="adj" fmla="val 33333"/>
            </a:avLst>
          </a:prstTxWarp>
        </a:bodyPr>
        <a:p>
          <a:pPr algn="ctr"/>
          <a:r>
            <a:rPr sz="3600" kern="10" spc="0">
              <a:ln w="9525" cmpd="sng">
                <a:solidFill>
                  <a:srgbClr val="000000"/>
                </a:solidFill>
                <a:headEnd type="none"/>
                <a:tailEnd type="none"/>
              </a:ln>
              <a:solidFill>
                <a:srgbClr val="000000"/>
              </a:solidFill>
              <a:latin typeface="Times New Roman"/>
              <a:cs typeface="Times New Roman"/>
            </a:rPr>
            <a:t>Your Text Here</a:t>
          </a:r>
        </a:p>
      </xdr:txBody>
    </xdr:sp>
    <xdr:clientData/>
  </xdr:twoCellAnchor>
  <xdr:twoCellAnchor>
    <xdr:from>
      <xdr:col>0</xdr:col>
      <xdr:colOff>904875</xdr:colOff>
      <xdr:row>0</xdr:row>
      <xdr:rowOff>933450</xdr:rowOff>
    </xdr:from>
    <xdr:to>
      <xdr:col>0</xdr:col>
      <xdr:colOff>3219450</xdr:colOff>
      <xdr:row>0</xdr:row>
      <xdr:rowOff>3057525</xdr:rowOff>
    </xdr:to>
    <xdr:sp>
      <xdr:nvSpPr>
        <xdr:cNvPr id="28" name="AutoShape 77"/>
        <xdr:cNvSpPr>
          <a:spLocks/>
        </xdr:cNvSpPr>
      </xdr:nvSpPr>
      <xdr:spPr>
        <a:xfrm>
          <a:off x="904875" y="933450"/>
          <a:ext cx="2314575" cy="2124075"/>
        </a:xfrm>
        <a:prstGeom prst="rect"/>
        <a:noFill/>
      </xdr:spPr>
      <xdr:txBody>
        <a:bodyPr fromWordArt="1" wrap="none">
          <a:prstTxWarp prst="textCircleCurve">
            <a:avLst>
              <a:gd name="adj" fmla="val -54256546"/>
            </a:avLst>
          </a:prstTxWarp>
        </a:bodyPr>
        <a:p>
          <a:pPr algn="ctr"/>
          <a:r>
            <a:rPr sz="2000" b="1" kern="10" spc="0">
              <a:ln w="9525" cmpd="sng">
                <a:solidFill>
                  <a:srgbClr val="000000"/>
                </a:solidFill>
                <a:headEnd type="none"/>
                <a:tailEnd type="none"/>
              </a:ln>
              <a:solidFill>
                <a:srgbClr val="333399"/>
              </a:solidFill>
              <a:latin typeface="Arial"/>
              <a:cs typeface="Arial"/>
            </a:rPr>
            <a:t>Computer Logbook And Management</a:t>
          </a:r>
        </a:p>
      </xdr:txBody>
    </xdr:sp>
    <xdr:clientData/>
  </xdr:twoCellAnchor>
  <xdr:twoCellAnchor>
    <xdr:from>
      <xdr:col>0</xdr:col>
      <xdr:colOff>3752850</xdr:colOff>
      <xdr:row>0</xdr:row>
      <xdr:rowOff>3743325</xdr:rowOff>
    </xdr:from>
    <xdr:to>
      <xdr:col>1</xdr:col>
      <xdr:colOff>19050</xdr:colOff>
      <xdr:row>0</xdr:row>
      <xdr:rowOff>3743325</xdr:rowOff>
    </xdr:to>
    <xdr:sp>
      <xdr:nvSpPr>
        <xdr:cNvPr id="29" name="AutoShape 78"/>
        <xdr:cNvSpPr>
          <a:spLocks/>
        </xdr:cNvSpPr>
      </xdr:nvSpPr>
      <xdr:spPr>
        <a:xfrm>
          <a:off x="3752850" y="3743325"/>
          <a:ext cx="3457575" cy="0"/>
        </a:xfrm>
        <a:prstGeom prst="rect"/>
        <a:noFill/>
      </xdr:spPr>
      <xdr:txBody>
        <a:bodyPr fromWordArt="1" wrap="none">
          <a:prstTxWarp prst="textCanDown">
            <a:avLst>
              <a:gd name="adj" fmla="val 33333"/>
            </a:avLst>
          </a:prstTxWarp>
        </a:bodyPr>
        <a:p>
          <a:pPr algn="ctr"/>
          <a:r>
            <a:rPr sz="3600" kern="10" spc="0">
              <a:ln w="9525" cmpd="sng">
                <a:solidFill>
                  <a:srgbClr val="000000"/>
                </a:solidFill>
                <a:headEnd type="none"/>
                <a:tailEnd type="none"/>
              </a:ln>
              <a:solidFill>
                <a:srgbClr val="000000"/>
              </a:solidFill>
              <a:latin typeface="Times New Roman"/>
              <a:cs typeface="Times New Roman"/>
            </a:rPr>
            <a:t>Computer Logbook And Management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0</xdr:row>
      <xdr:rowOff>257175</xdr:rowOff>
    </xdr:from>
    <xdr:to>
      <xdr:col>5</xdr:col>
      <xdr:colOff>0</xdr:colOff>
      <xdr:row>0</xdr:row>
      <xdr:rowOff>323850</xdr:rowOff>
    </xdr:to>
    <xdr:sp>
      <xdr:nvSpPr>
        <xdr:cNvPr id="1" name="Rectangle 2"/>
        <xdr:cNvSpPr>
          <a:spLocks/>
        </xdr:cNvSpPr>
      </xdr:nvSpPr>
      <xdr:spPr>
        <a:xfrm flipV="1">
          <a:off x="857250" y="257175"/>
          <a:ext cx="8305800" cy="666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876300</xdr:rowOff>
    </xdr:from>
    <xdr:to>
      <xdr:col>0</xdr:col>
      <xdr:colOff>942975</xdr:colOff>
      <xdr:row>1</xdr:row>
      <xdr:rowOff>161925</xdr:rowOff>
    </xdr:to>
    <xdr:sp macro="[0]!UPDATE_VENDOR_REPORT">
      <xdr:nvSpPr>
        <xdr:cNvPr id="2" name="Rectangle 18"/>
        <xdr:cNvSpPr>
          <a:spLocks/>
        </xdr:cNvSpPr>
      </xdr:nvSpPr>
      <xdr:spPr>
        <a:xfrm>
          <a:off x="38100" y="876300"/>
          <a:ext cx="904875" cy="361950"/>
        </a:xfrm>
        <a:prstGeom prst="rect">
          <a:avLst/>
        </a:prstGeom>
        <a:solidFill>
          <a:srgbClr val="000080"/>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UPDATE!</a:t>
          </a:r>
        </a:p>
      </xdr:txBody>
    </xdr:sp>
    <xdr:clientData/>
  </xdr:twoCellAnchor>
  <xdr:twoCellAnchor editAs="oneCell">
    <xdr:from>
      <xdr:col>0</xdr:col>
      <xdr:colOff>38100</xdr:colOff>
      <xdr:row>0</xdr:row>
      <xdr:rowOff>28575</xdr:rowOff>
    </xdr:from>
    <xdr:to>
      <xdr:col>0</xdr:col>
      <xdr:colOff>952500</xdr:colOff>
      <xdr:row>0</xdr:row>
      <xdr:rowOff>828675</xdr:rowOff>
    </xdr:to>
    <xdr:pic>
      <xdr:nvPicPr>
        <xdr:cNvPr id="3" name="Picture 218">
          <a:hlinkClick r:id="rId3"/>
        </xdr:cNvPr>
        <xdr:cNvPicPr preferRelativeResize="1">
          <a:picLocks noChangeAspect="1"/>
        </xdr:cNvPicPr>
      </xdr:nvPicPr>
      <xdr:blipFill>
        <a:blip r:embed="rId1"/>
        <a:srcRect r="63801" b="78819"/>
        <a:stretch>
          <a:fillRect/>
        </a:stretch>
      </xdr:blipFill>
      <xdr:spPr>
        <a:xfrm>
          <a:off x="38100" y="28575"/>
          <a:ext cx="914400" cy="800100"/>
        </a:xfrm>
        <a:prstGeom prst="rect">
          <a:avLst/>
        </a:prstGeom>
        <a:noFill/>
        <a:ln w="38100" cmpd="sng">
          <a:solidFill>
            <a:srgbClr val="000080"/>
          </a:solidFill>
          <a:headEnd type="none"/>
          <a:tailEnd type="none"/>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238125</xdr:rowOff>
    </xdr:from>
    <xdr:to>
      <xdr:col>8</xdr:col>
      <xdr:colOff>0</xdr:colOff>
      <xdr:row>0</xdr:row>
      <xdr:rowOff>285750</xdr:rowOff>
    </xdr:to>
    <xdr:sp>
      <xdr:nvSpPr>
        <xdr:cNvPr id="1" name="Rectangle 2"/>
        <xdr:cNvSpPr>
          <a:spLocks/>
        </xdr:cNvSpPr>
      </xdr:nvSpPr>
      <xdr:spPr>
        <a:xfrm>
          <a:off x="762000" y="238125"/>
          <a:ext cx="8734425" cy="476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38100</xdr:rowOff>
    </xdr:from>
    <xdr:to>
      <xdr:col>0</xdr:col>
      <xdr:colOff>809625</xdr:colOff>
      <xdr:row>0</xdr:row>
      <xdr:rowOff>714375</xdr:rowOff>
    </xdr:to>
    <xdr:pic>
      <xdr:nvPicPr>
        <xdr:cNvPr id="2" name="Picture 17">
          <a:hlinkClick r:id="rId3"/>
        </xdr:cNvPr>
        <xdr:cNvPicPr preferRelativeResize="1">
          <a:picLocks noChangeAspect="1"/>
        </xdr:cNvPicPr>
      </xdr:nvPicPr>
      <xdr:blipFill>
        <a:blip r:embed="rId1"/>
        <a:srcRect r="63801" b="78819"/>
        <a:stretch>
          <a:fillRect/>
        </a:stretch>
      </xdr:blipFill>
      <xdr:spPr>
        <a:xfrm>
          <a:off x="38100" y="38100"/>
          <a:ext cx="771525" cy="676275"/>
        </a:xfrm>
        <a:prstGeom prst="rect">
          <a:avLst/>
        </a:prstGeom>
        <a:noFill/>
        <a:ln w="38100" cmpd="sng">
          <a:solidFill>
            <a:srgbClr val="000080"/>
          </a:solidFill>
          <a:headEnd type="none"/>
          <a:tailEnd type="none"/>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228600</xdr:rowOff>
    </xdr:from>
    <xdr:to>
      <xdr:col>26</xdr:col>
      <xdr:colOff>342900</xdr:colOff>
      <xdr:row>0</xdr:row>
      <xdr:rowOff>276225</xdr:rowOff>
    </xdr:to>
    <xdr:sp>
      <xdr:nvSpPr>
        <xdr:cNvPr id="1" name="Rectangle 5"/>
        <xdr:cNvSpPr>
          <a:spLocks/>
        </xdr:cNvSpPr>
      </xdr:nvSpPr>
      <xdr:spPr>
        <a:xfrm>
          <a:off x="847725" y="228600"/>
          <a:ext cx="19126200" cy="476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0</xdr:row>
      <xdr:rowOff>0</xdr:rowOff>
    </xdr:from>
    <xdr:to>
      <xdr:col>2</xdr:col>
      <xdr:colOff>523875</xdr:colOff>
      <xdr:row>0</xdr:row>
      <xdr:rowOff>238125</xdr:rowOff>
    </xdr:to>
    <xdr:sp macro="[0]!update_program_3">
      <xdr:nvSpPr>
        <xdr:cNvPr id="2" name="Rectangle 12"/>
        <xdr:cNvSpPr>
          <a:spLocks/>
        </xdr:cNvSpPr>
      </xdr:nvSpPr>
      <xdr:spPr>
        <a:xfrm>
          <a:off x="876300" y="0"/>
          <a:ext cx="1133475" cy="2381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UPDATE!</a:t>
          </a:r>
        </a:p>
      </xdr:txBody>
    </xdr:sp>
    <xdr:clientData/>
  </xdr:twoCellAnchor>
  <xdr:twoCellAnchor editAs="oneCell">
    <xdr:from>
      <xdr:col>0</xdr:col>
      <xdr:colOff>0</xdr:colOff>
      <xdr:row>0</xdr:row>
      <xdr:rowOff>9525</xdr:rowOff>
    </xdr:from>
    <xdr:to>
      <xdr:col>1</xdr:col>
      <xdr:colOff>257175</xdr:colOff>
      <xdr:row>0</xdr:row>
      <xdr:rowOff>771525</xdr:rowOff>
    </xdr:to>
    <xdr:pic>
      <xdr:nvPicPr>
        <xdr:cNvPr id="3" name="Picture 16">
          <a:hlinkClick r:id="rId3"/>
        </xdr:cNvPr>
        <xdr:cNvPicPr preferRelativeResize="1">
          <a:picLocks noChangeAspect="1"/>
        </xdr:cNvPicPr>
      </xdr:nvPicPr>
      <xdr:blipFill>
        <a:blip r:embed="rId1"/>
        <a:srcRect r="63801" b="78819"/>
        <a:stretch>
          <a:fillRect/>
        </a:stretch>
      </xdr:blipFill>
      <xdr:spPr>
        <a:xfrm>
          <a:off x="0" y="9525"/>
          <a:ext cx="866775" cy="762000"/>
        </a:xfrm>
        <a:prstGeom prst="rect">
          <a:avLst/>
        </a:prstGeom>
        <a:noFill/>
        <a:ln w="38100" cmpd="sng">
          <a:solidFill>
            <a:srgbClr val="000080"/>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0</xdr:col>
      <xdr:colOff>600075</xdr:colOff>
      <xdr:row>6</xdr:row>
      <xdr:rowOff>95250</xdr:rowOff>
    </xdr:to>
    <xdr:sp macro="[0]!update_program">
      <xdr:nvSpPr>
        <xdr:cNvPr id="1" name="Rectangle 519"/>
        <xdr:cNvSpPr>
          <a:spLocks/>
        </xdr:cNvSpPr>
      </xdr:nvSpPr>
      <xdr:spPr>
        <a:xfrm>
          <a:off x="0" y="4410075"/>
          <a:ext cx="0" cy="2381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UPDATE!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0</xdr:row>
      <xdr:rowOff>228600</xdr:rowOff>
    </xdr:from>
    <xdr:to>
      <xdr:col>26</xdr:col>
      <xdr:colOff>342900</xdr:colOff>
      <xdr:row>0</xdr:row>
      <xdr:rowOff>285750</xdr:rowOff>
    </xdr:to>
    <xdr:sp>
      <xdr:nvSpPr>
        <xdr:cNvPr id="1" name="Rectangle 2"/>
        <xdr:cNvSpPr>
          <a:spLocks/>
        </xdr:cNvSpPr>
      </xdr:nvSpPr>
      <xdr:spPr>
        <a:xfrm>
          <a:off x="857250" y="228600"/>
          <a:ext cx="20869275" cy="571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9525</xdr:rowOff>
    </xdr:from>
    <xdr:to>
      <xdr:col>0</xdr:col>
      <xdr:colOff>1000125</xdr:colOff>
      <xdr:row>1</xdr:row>
      <xdr:rowOff>95250</xdr:rowOff>
    </xdr:to>
    <xdr:pic>
      <xdr:nvPicPr>
        <xdr:cNvPr id="2" name="Picture 13">
          <a:hlinkClick r:id="rId3"/>
        </xdr:cNvPr>
        <xdr:cNvPicPr preferRelativeResize="1">
          <a:picLocks noChangeAspect="1"/>
        </xdr:cNvPicPr>
      </xdr:nvPicPr>
      <xdr:blipFill>
        <a:blip r:embed="rId1"/>
        <a:srcRect r="63801" b="78819"/>
        <a:stretch>
          <a:fillRect/>
        </a:stretch>
      </xdr:blipFill>
      <xdr:spPr>
        <a:xfrm>
          <a:off x="0" y="9525"/>
          <a:ext cx="1000125" cy="876300"/>
        </a:xfrm>
        <a:prstGeom prst="rect">
          <a:avLst/>
        </a:prstGeom>
        <a:noFill/>
        <a:ln w="38100" cmpd="sng">
          <a:solidFill>
            <a:srgbClr val="00008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0</xdr:row>
      <xdr:rowOff>304800</xdr:rowOff>
    </xdr:from>
    <xdr:to>
      <xdr:col>8</xdr:col>
      <xdr:colOff>9525</xdr:colOff>
      <xdr:row>0</xdr:row>
      <xdr:rowOff>352425</xdr:rowOff>
    </xdr:to>
    <xdr:sp>
      <xdr:nvSpPr>
        <xdr:cNvPr id="1" name="Rectangle 14"/>
        <xdr:cNvSpPr>
          <a:spLocks/>
        </xdr:cNvSpPr>
      </xdr:nvSpPr>
      <xdr:spPr>
        <a:xfrm>
          <a:off x="866775" y="304800"/>
          <a:ext cx="9048750" cy="476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0</xdr:col>
      <xdr:colOff>904875</xdr:colOff>
      <xdr:row>0</xdr:row>
      <xdr:rowOff>790575</xdr:rowOff>
    </xdr:to>
    <xdr:pic>
      <xdr:nvPicPr>
        <xdr:cNvPr id="2" name="Picture 28">
          <a:hlinkClick r:id="rId3"/>
        </xdr:cNvPr>
        <xdr:cNvPicPr preferRelativeResize="1">
          <a:picLocks noChangeAspect="1"/>
        </xdr:cNvPicPr>
      </xdr:nvPicPr>
      <xdr:blipFill>
        <a:blip r:embed="rId1"/>
        <a:srcRect r="63801" b="78819"/>
        <a:stretch>
          <a:fillRect/>
        </a:stretch>
      </xdr:blipFill>
      <xdr:spPr>
        <a:xfrm>
          <a:off x="38100" y="28575"/>
          <a:ext cx="866775" cy="762000"/>
        </a:xfrm>
        <a:prstGeom prst="rect">
          <a:avLst/>
        </a:prstGeom>
        <a:noFill/>
        <a:ln w="38100" cmpd="sng">
          <a:solidFill>
            <a:srgbClr val="00008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228600</xdr:rowOff>
    </xdr:from>
    <xdr:to>
      <xdr:col>7</xdr:col>
      <xdr:colOff>0</xdr:colOff>
      <xdr:row>6</xdr:row>
      <xdr:rowOff>219075</xdr:rowOff>
    </xdr:to>
    <xdr:sp macro="[0]!Inventory_update">
      <xdr:nvSpPr>
        <xdr:cNvPr id="1" name="Rectangle 7"/>
        <xdr:cNvSpPr>
          <a:spLocks/>
        </xdr:cNvSpPr>
      </xdr:nvSpPr>
      <xdr:spPr>
        <a:xfrm>
          <a:off x="10915650" y="1647825"/>
          <a:ext cx="0" cy="30480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UPDATE!</a:t>
          </a:r>
        </a:p>
      </xdr:txBody>
    </xdr:sp>
    <xdr:clientData/>
  </xdr:twoCellAnchor>
  <xdr:twoCellAnchor>
    <xdr:from>
      <xdr:col>1</xdr:col>
      <xdr:colOff>0</xdr:colOff>
      <xdr:row>0</xdr:row>
      <xdr:rowOff>238125</xdr:rowOff>
    </xdr:from>
    <xdr:to>
      <xdr:col>6</xdr:col>
      <xdr:colOff>2314575</xdr:colOff>
      <xdr:row>0</xdr:row>
      <xdr:rowOff>333375</xdr:rowOff>
    </xdr:to>
    <xdr:sp>
      <xdr:nvSpPr>
        <xdr:cNvPr id="2" name="Rectangle 8"/>
        <xdr:cNvSpPr>
          <a:spLocks/>
        </xdr:cNvSpPr>
      </xdr:nvSpPr>
      <xdr:spPr>
        <a:xfrm>
          <a:off x="895350" y="238125"/>
          <a:ext cx="7286625" cy="952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56</xdr:row>
      <xdr:rowOff>228600</xdr:rowOff>
    </xdr:from>
    <xdr:to>
      <xdr:col>7</xdr:col>
      <xdr:colOff>0</xdr:colOff>
      <xdr:row>57</xdr:row>
      <xdr:rowOff>0</xdr:rowOff>
    </xdr:to>
    <xdr:sp macro="[0]!Inventory_update">
      <xdr:nvSpPr>
        <xdr:cNvPr id="3" name="Rectangle 11"/>
        <xdr:cNvSpPr>
          <a:spLocks/>
        </xdr:cNvSpPr>
      </xdr:nvSpPr>
      <xdr:spPr>
        <a:xfrm>
          <a:off x="10915650" y="10420350"/>
          <a:ext cx="0" cy="190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UPDATE!</a:t>
          </a:r>
        </a:p>
      </xdr:txBody>
    </xdr:sp>
    <xdr:clientData/>
  </xdr:twoCellAnchor>
  <xdr:twoCellAnchor editAs="oneCell">
    <xdr:from>
      <xdr:col>0</xdr:col>
      <xdr:colOff>38100</xdr:colOff>
      <xdr:row>0</xdr:row>
      <xdr:rowOff>28575</xdr:rowOff>
    </xdr:from>
    <xdr:to>
      <xdr:col>0</xdr:col>
      <xdr:colOff>838200</xdr:colOff>
      <xdr:row>0</xdr:row>
      <xdr:rowOff>733425</xdr:rowOff>
    </xdr:to>
    <xdr:pic>
      <xdr:nvPicPr>
        <xdr:cNvPr id="4" name="Picture 14">
          <a:hlinkClick r:id="rId3"/>
        </xdr:cNvPr>
        <xdr:cNvPicPr preferRelativeResize="1">
          <a:picLocks noChangeAspect="1"/>
        </xdr:cNvPicPr>
      </xdr:nvPicPr>
      <xdr:blipFill>
        <a:blip r:embed="rId1"/>
        <a:srcRect r="63801" b="78819"/>
        <a:stretch>
          <a:fillRect/>
        </a:stretch>
      </xdr:blipFill>
      <xdr:spPr>
        <a:xfrm>
          <a:off x="38100" y="28575"/>
          <a:ext cx="800100" cy="704850"/>
        </a:xfrm>
        <a:prstGeom prst="rect">
          <a:avLst/>
        </a:prstGeom>
        <a:noFill/>
        <a:ln w="38100" cmpd="sng">
          <a:solidFill>
            <a:srgbClr val="00008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0</xdr:row>
      <xdr:rowOff>333375</xdr:rowOff>
    </xdr:from>
    <xdr:to>
      <xdr:col>11</xdr:col>
      <xdr:colOff>123825</xdr:colOff>
      <xdr:row>0</xdr:row>
      <xdr:rowOff>409575</xdr:rowOff>
    </xdr:to>
    <xdr:sp>
      <xdr:nvSpPr>
        <xdr:cNvPr id="1" name="Rectangle 2"/>
        <xdr:cNvSpPr>
          <a:spLocks/>
        </xdr:cNvSpPr>
      </xdr:nvSpPr>
      <xdr:spPr>
        <a:xfrm flipV="1">
          <a:off x="1000125" y="333375"/>
          <a:ext cx="9686925" cy="7620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1</xdr:col>
      <xdr:colOff>266700</xdr:colOff>
      <xdr:row>1</xdr:row>
      <xdr:rowOff>47625</xdr:rowOff>
    </xdr:to>
    <xdr:pic>
      <xdr:nvPicPr>
        <xdr:cNvPr id="2" name="Picture 41">
          <a:hlinkClick r:id="rId3"/>
        </xdr:cNvPr>
        <xdr:cNvPicPr preferRelativeResize="1">
          <a:picLocks noChangeAspect="1"/>
        </xdr:cNvPicPr>
      </xdr:nvPicPr>
      <xdr:blipFill>
        <a:blip r:embed="rId1"/>
        <a:srcRect r="63801" b="78819"/>
        <a:stretch>
          <a:fillRect/>
        </a:stretch>
      </xdr:blipFill>
      <xdr:spPr>
        <a:xfrm>
          <a:off x="28575" y="38100"/>
          <a:ext cx="885825" cy="771525"/>
        </a:xfrm>
        <a:prstGeom prst="rect">
          <a:avLst/>
        </a:prstGeom>
        <a:noFill/>
        <a:ln w="38100" cmpd="sng">
          <a:solidFill>
            <a:srgbClr val="00008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38100</xdr:rowOff>
    </xdr:from>
    <xdr:to>
      <xdr:col>1</xdr:col>
      <xdr:colOff>0</xdr:colOff>
      <xdr:row>4</xdr:row>
      <xdr:rowOff>428625</xdr:rowOff>
    </xdr:to>
    <xdr:sp>
      <xdr:nvSpPr>
        <xdr:cNvPr id="1" name="AutoShape 91">
          <a:hlinkClick r:id="rId1"/>
        </xdr:cNvPr>
        <xdr:cNvSpPr>
          <a:spLocks/>
        </xdr:cNvSpPr>
      </xdr:nvSpPr>
      <xdr:spPr>
        <a:xfrm>
          <a:off x="28575" y="847725"/>
          <a:ext cx="10515600" cy="390525"/>
        </a:xfrm>
        <a:prstGeom prst="rect">
          <a:avLst/>
        </a:prstGeom>
        <a:solidFill>
          <a:srgbClr val="000099"/>
        </a:solidFill>
        <a:ln w="9525" cmpd="sng">
          <a:noFill/>
        </a:ln>
      </xdr:spPr>
      <xdr:txBody>
        <a:bodyPr vertOverflow="clip" wrap="square" lIns="91440" tIns="45720" rIns="91440" bIns="45720"/>
        <a:p>
          <a:pPr algn="r">
            <a:defRPr/>
          </a:pPr>
          <a:r>
            <a:rPr lang="en-US" cap="none" sz="1800" b="0" i="0" u="none" baseline="0">
              <a:solidFill>
                <a:srgbClr val="FFFFFF"/>
              </a:solidFill>
            </a:rPr>
            <a:t>LEASE PARCEL MAP</a:t>
          </a:r>
        </a:p>
      </xdr:txBody>
    </xdr:sp>
    <xdr:clientData/>
  </xdr:twoCellAnchor>
  <xdr:twoCellAnchor>
    <xdr:from>
      <xdr:col>0</xdr:col>
      <xdr:colOff>6229350</xdr:colOff>
      <xdr:row>5</xdr:row>
      <xdr:rowOff>552450</xdr:rowOff>
    </xdr:from>
    <xdr:to>
      <xdr:col>0</xdr:col>
      <xdr:colOff>6686550</xdr:colOff>
      <xdr:row>5</xdr:row>
      <xdr:rowOff>914400</xdr:rowOff>
    </xdr:to>
    <xdr:sp>
      <xdr:nvSpPr>
        <xdr:cNvPr id="2" name="Rectangle 138">
          <a:hlinkClick r:id="rId2"/>
        </xdr:cNvPr>
        <xdr:cNvSpPr>
          <a:spLocks/>
        </xdr:cNvSpPr>
      </xdr:nvSpPr>
      <xdr:spPr>
        <a:xfrm>
          <a:off x="6229350" y="6562725"/>
          <a:ext cx="45720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82</a:t>
          </a:r>
        </a:p>
      </xdr:txBody>
    </xdr:sp>
    <xdr:clientData fLocksWithSheet="0"/>
  </xdr:twoCellAnchor>
  <xdr:twoCellAnchor>
    <xdr:from>
      <xdr:col>1</xdr:col>
      <xdr:colOff>190500</xdr:colOff>
      <xdr:row>1</xdr:row>
      <xdr:rowOff>114300</xdr:rowOff>
    </xdr:from>
    <xdr:to>
      <xdr:col>1</xdr:col>
      <xdr:colOff>647700</xdr:colOff>
      <xdr:row>3</xdr:row>
      <xdr:rowOff>180975</xdr:rowOff>
    </xdr:to>
    <xdr:sp>
      <xdr:nvSpPr>
        <xdr:cNvPr id="3" name="Rectangle 171">
          <a:hlinkClick r:id="rId3"/>
        </xdr:cNvPr>
        <xdr:cNvSpPr>
          <a:spLocks/>
        </xdr:cNvSpPr>
      </xdr:nvSpPr>
      <xdr:spPr>
        <a:xfrm>
          <a:off x="10734675" y="304800"/>
          <a:ext cx="457200" cy="4476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a:t>
          </a:r>
        </a:p>
      </xdr:txBody>
    </xdr:sp>
    <xdr:clientData fLocksWithSheet="0"/>
  </xdr:twoCellAnchor>
  <xdr:twoCellAnchor>
    <xdr:from>
      <xdr:col>3</xdr:col>
      <xdr:colOff>895350</xdr:colOff>
      <xdr:row>1</xdr:row>
      <xdr:rowOff>114300</xdr:rowOff>
    </xdr:from>
    <xdr:to>
      <xdr:col>3</xdr:col>
      <xdr:colOff>1352550</xdr:colOff>
      <xdr:row>3</xdr:row>
      <xdr:rowOff>161925</xdr:rowOff>
    </xdr:to>
    <xdr:sp>
      <xdr:nvSpPr>
        <xdr:cNvPr id="4" name="Rectangle 172">
          <a:hlinkClick r:id="rId4"/>
        </xdr:cNvPr>
        <xdr:cNvSpPr>
          <a:spLocks/>
        </xdr:cNvSpPr>
      </xdr:nvSpPr>
      <xdr:spPr>
        <a:xfrm>
          <a:off x="13630275" y="304800"/>
          <a:ext cx="466725"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a:t>
          </a:r>
        </a:p>
      </xdr:txBody>
    </xdr:sp>
    <xdr:clientData fLocksWithSheet="0"/>
  </xdr:twoCellAnchor>
  <xdr:twoCellAnchor>
    <xdr:from>
      <xdr:col>3</xdr:col>
      <xdr:colOff>400050</xdr:colOff>
      <xdr:row>3</xdr:row>
      <xdr:rowOff>171450</xdr:rowOff>
    </xdr:from>
    <xdr:to>
      <xdr:col>3</xdr:col>
      <xdr:colOff>857250</xdr:colOff>
      <xdr:row>4</xdr:row>
      <xdr:rowOff>409575</xdr:rowOff>
    </xdr:to>
    <xdr:sp>
      <xdr:nvSpPr>
        <xdr:cNvPr id="5" name="Rectangle 173">
          <a:hlinkClick r:id="rId5"/>
        </xdr:cNvPr>
        <xdr:cNvSpPr>
          <a:spLocks/>
        </xdr:cNvSpPr>
      </xdr:nvSpPr>
      <xdr:spPr>
        <a:xfrm>
          <a:off x="13134975" y="742950"/>
          <a:ext cx="457200" cy="476250"/>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13</a:t>
          </a:r>
        </a:p>
      </xdr:txBody>
    </xdr:sp>
    <xdr:clientData fLocksWithSheet="0"/>
  </xdr:twoCellAnchor>
  <xdr:twoCellAnchor>
    <xdr:from>
      <xdr:col>1</xdr:col>
      <xdr:colOff>190500</xdr:colOff>
      <xdr:row>4</xdr:row>
      <xdr:rowOff>0</xdr:rowOff>
    </xdr:from>
    <xdr:to>
      <xdr:col>1</xdr:col>
      <xdr:colOff>609600</xdr:colOff>
      <xdr:row>4</xdr:row>
      <xdr:rowOff>428625</xdr:rowOff>
    </xdr:to>
    <xdr:sp>
      <xdr:nvSpPr>
        <xdr:cNvPr id="6" name="Rectangle 175">
          <a:hlinkClick r:id="rId6"/>
        </xdr:cNvPr>
        <xdr:cNvSpPr>
          <a:spLocks/>
        </xdr:cNvSpPr>
      </xdr:nvSpPr>
      <xdr:spPr>
        <a:xfrm>
          <a:off x="10734675" y="809625"/>
          <a:ext cx="41910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a:t>
          </a:r>
        </a:p>
      </xdr:txBody>
    </xdr:sp>
    <xdr:clientData fLocksWithSheet="0"/>
  </xdr:twoCellAnchor>
  <xdr:twoCellAnchor>
    <xdr:from>
      <xdr:col>3</xdr:col>
      <xdr:colOff>914400</xdr:colOff>
      <xdr:row>3</xdr:row>
      <xdr:rowOff>171450</xdr:rowOff>
    </xdr:from>
    <xdr:to>
      <xdr:col>3</xdr:col>
      <xdr:colOff>1352550</xdr:colOff>
      <xdr:row>4</xdr:row>
      <xdr:rowOff>390525</xdr:rowOff>
    </xdr:to>
    <xdr:sp>
      <xdr:nvSpPr>
        <xdr:cNvPr id="7" name="Rectangle 176">
          <a:hlinkClick r:id="rId7"/>
        </xdr:cNvPr>
        <xdr:cNvSpPr>
          <a:spLocks/>
        </xdr:cNvSpPr>
      </xdr:nvSpPr>
      <xdr:spPr>
        <a:xfrm>
          <a:off x="13649325" y="742950"/>
          <a:ext cx="438150" cy="457200"/>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14</a:t>
          </a:r>
        </a:p>
      </xdr:txBody>
    </xdr:sp>
    <xdr:clientData fLocksWithSheet="0"/>
  </xdr:twoCellAnchor>
  <xdr:twoCellAnchor>
    <xdr:from>
      <xdr:col>1</xdr:col>
      <xdr:colOff>666750</xdr:colOff>
      <xdr:row>3</xdr:row>
      <xdr:rowOff>209550</xdr:rowOff>
    </xdr:from>
    <xdr:to>
      <xdr:col>1</xdr:col>
      <xdr:colOff>1085850</xdr:colOff>
      <xdr:row>4</xdr:row>
      <xdr:rowOff>409575</xdr:rowOff>
    </xdr:to>
    <xdr:sp>
      <xdr:nvSpPr>
        <xdr:cNvPr id="8" name="Rectangle 178">
          <a:hlinkClick r:id="rId8"/>
        </xdr:cNvPr>
        <xdr:cNvSpPr>
          <a:spLocks/>
        </xdr:cNvSpPr>
      </xdr:nvSpPr>
      <xdr:spPr>
        <a:xfrm>
          <a:off x="11210925" y="781050"/>
          <a:ext cx="419100" cy="438150"/>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a:t>
          </a:r>
        </a:p>
      </xdr:txBody>
    </xdr:sp>
    <xdr:clientData fLocksWithSheet="0"/>
  </xdr:twoCellAnchor>
  <xdr:twoCellAnchor>
    <xdr:from>
      <xdr:col>1</xdr:col>
      <xdr:colOff>152400</xdr:colOff>
      <xdr:row>4</xdr:row>
      <xdr:rowOff>466725</xdr:rowOff>
    </xdr:from>
    <xdr:to>
      <xdr:col>1</xdr:col>
      <xdr:colOff>609600</xdr:colOff>
      <xdr:row>4</xdr:row>
      <xdr:rowOff>914400</xdr:rowOff>
    </xdr:to>
    <xdr:sp>
      <xdr:nvSpPr>
        <xdr:cNvPr id="9" name="Rectangle 179">
          <a:hlinkClick r:id="rId9"/>
        </xdr:cNvPr>
        <xdr:cNvSpPr>
          <a:spLocks/>
        </xdr:cNvSpPr>
      </xdr:nvSpPr>
      <xdr:spPr>
        <a:xfrm>
          <a:off x="10696575" y="1276350"/>
          <a:ext cx="457200" cy="4476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15</a:t>
          </a:r>
        </a:p>
      </xdr:txBody>
    </xdr:sp>
    <xdr:clientData fLocksWithSheet="0"/>
  </xdr:twoCellAnchor>
  <xdr:twoCellAnchor>
    <xdr:from>
      <xdr:col>1</xdr:col>
      <xdr:colOff>1619250</xdr:colOff>
      <xdr:row>1</xdr:row>
      <xdr:rowOff>114300</xdr:rowOff>
    </xdr:from>
    <xdr:to>
      <xdr:col>2</xdr:col>
      <xdr:colOff>295275</xdr:colOff>
      <xdr:row>3</xdr:row>
      <xdr:rowOff>180975</xdr:rowOff>
    </xdr:to>
    <xdr:sp>
      <xdr:nvSpPr>
        <xdr:cNvPr id="10" name="Rectangle 180">
          <a:hlinkClick r:id="rId10"/>
        </xdr:cNvPr>
        <xdr:cNvSpPr>
          <a:spLocks/>
        </xdr:cNvSpPr>
      </xdr:nvSpPr>
      <xdr:spPr>
        <a:xfrm>
          <a:off x="12163425" y="304800"/>
          <a:ext cx="457200" cy="4476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a:t>
          </a:r>
        </a:p>
      </xdr:txBody>
    </xdr:sp>
    <xdr:clientData fLocksWithSheet="0"/>
  </xdr:twoCellAnchor>
  <xdr:twoCellAnchor>
    <xdr:from>
      <xdr:col>1</xdr:col>
      <xdr:colOff>1123950</xdr:colOff>
      <xdr:row>3</xdr:row>
      <xdr:rowOff>209550</xdr:rowOff>
    </xdr:from>
    <xdr:to>
      <xdr:col>1</xdr:col>
      <xdr:colOff>1581150</xdr:colOff>
      <xdr:row>4</xdr:row>
      <xdr:rowOff>447675</xdr:rowOff>
    </xdr:to>
    <xdr:sp>
      <xdr:nvSpPr>
        <xdr:cNvPr id="11" name="Rectangle 181">
          <a:hlinkClick r:id="rId11"/>
        </xdr:cNvPr>
        <xdr:cNvSpPr>
          <a:spLocks/>
        </xdr:cNvSpPr>
      </xdr:nvSpPr>
      <xdr:spPr>
        <a:xfrm>
          <a:off x="11668125" y="781050"/>
          <a:ext cx="457200" cy="476250"/>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a:t>
          </a:r>
        </a:p>
      </xdr:txBody>
    </xdr:sp>
    <xdr:clientData fLocksWithSheet="0"/>
  </xdr:twoCellAnchor>
  <xdr:twoCellAnchor>
    <xdr:from>
      <xdr:col>1</xdr:col>
      <xdr:colOff>647700</xdr:colOff>
      <xdr:row>4</xdr:row>
      <xdr:rowOff>466725</xdr:rowOff>
    </xdr:from>
    <xdr:to>
      <xdr:col>1</xdr:col>
      <xdr:colOff>1104900</xdr:colOff>
      <xdr:row>4</xdr:row>
      <xdr:rowOff>914400</xdr:rowOff>
    </xdr:to>
    <xdr:sp>
      <xdr:nvSpPr>
        <xdr:cNvPr id="12" name="Rectangle 182">
          <a:hlinkClick r:id="rId12"/>
        </xdr:cNvPr>
        <xdr:cNvSpPr>
          <a:spLocks/>
        </xdr:cNvSpPr>
      </xdr:nvSpPr>
      <xdr:spPr>
        <a:xfrm>
          <a:off x="11191875" y="1276350"/>
          <a:ext cx="457200" cy="4476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16</a:t>
          </a:r>
        </a:p>
      </xdr:txBody>
    </xdr:sp>
    <xdr:clientData fLocksWithSheet="0"/>
  </xdr:twoCellAnchor>
  <xdr:twoCellAnchor>
    <xdr:from>
      <xdr:col>2</xdr:col>
      <xdr:colOff>304800</xdr:colOff>
      <xdr:row>1</xdr:row>
      <xdr:rowOff>114300</xdr:rowOff>
    </xdr:from>
    <xdr:to>
      <xdr:col>3</xdr:col>
      <xdr:colOff>390525</xdr:colOff>
      <xdr:row>3</xdr:row>
      <xdr:rowOff>161925</xdr:rowOff>
    </xdr:to>
    <xdr:sp>
      <xdr:nvSpPr>
        <xdr:cNvPr id="13" name="Rectangle 183">
          <a:hlinkClick r:id="rId13"/>
        </xdr:cNvPr>
        <xdr:cNvSpPr>
          <a:spLocks/>
        </xdr:cNvSpPr>
      </xdr:nvSpPr>
      <xdr:spPr>
        <a:xfrm>
          <a:off x="12630150" y="304800"/>
          <a:ext cx="49530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a:t>
          </a:r>
        </a:p>
      </xdr:txBody>
    </xdr:sp>
    <xdr:clientData fLocksWithSheet="0"/>
  </xdr:twoCellAnchor>
  <xdr:twoCellAnchor>
    <xdr:from>
      <xdr:col>1</xdr:col>
      <xdr:colOff>1638300</xdr:colOff>
      <xdr:row>3</xdr:row>
      <xdr:rowOff>228600</xdr:rowOff>
    </xdr:from>
    <xdr:to>
      <xdr:col>2</xdr:col>
      <xdr:colOff>295275</xdr:colOff>
      <xdr:row>4</xdr:row>
      <xdr:rowOff>447675</xdr:rowOff>
    </xdr:to>
    <xdr:sp>
      <xdr:nvSpPr>
        <xdr:cNvPr id="14" name="Rectangle 184">
          <a:hlinkClick r:id="rId14"/>
        </xdr:cNvPr>
        <xdr:cNvSpPr>
          <a:spLocks/>
        </xdr:cNvSpPr>
      </xdr:nvSpPr>
      <xdr:spPr>
        <a:xfrm>
          <a:off x="12182475" y="800100"/>
          <a:ext cx="438150" cy="457200"/>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a:t>
          </a:r>
        </a:p>
      </xdr:txBody>
    </xdr:sp>
    <xdr:clientData fLocksWithSheet="0"/>
  </xdr:twoCellAnchor>
  <xdr:twoCellAnchor>
    <xdr:from>
      <xdr:col>3</xdr:col>
      <xdr:colOff>438150</xdr:colOff>
      <xdr:row>1</xdr:row>
      <xdr:rowOff>114300</xdr:rowOff>
    </xdr:from>
    <xdr:to>
      <xdr:col>3</xdr:col>
      <xdr:colOff>895350</xdr:colOff>
      <xdr:row>3</xdr:row>
      <xdr:rowOff>161925</xdr:rowOff>
    </xdr:to>
    <xdr:sp>
      <xdr:nvSpPr>
        <xdr:cNvPr id="15" name="Rectangle 186">
          <a:hlinkClick r:id="rId15"/>
        </xdr:cNvPr>
        <xdr:cNvSpPr>
          <a:spLocks/>
        </xdr:cNvSpPr>
      </xdr:nvSpPr>
      <xdr:spPr>
        <a:xfrm>
          <a:off x="13173075" y="304800"/>
          <a:ext cx="45720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a:t>
          </a:r>
        </a:p>
      </xdr:txBody>
    </xdr:sp>
    <xdr:clientData fLocksWithSheet="0"/>
  </xdr:twoCellAnchor>
  <xdr:twoCellAnchor>
    <xdr:from>
      <xdr:col>2</xdr:col>
      <xdr:colOff>342900</xdr:colOff>
      <xdr:row>3</xdr:row>
      <xdr:rowOff>209550</xdr:rowOff>
    </xdr:from>
    <xdr:to>
      <xdr:col>3</xdr:col>
      <xdr:colOff>390525</xdr:colOff>
      <xdr:row>4</xdr:row>
      <xdr:rowOff>447675</xdr:rowOff>
    </xdr:to>
    <xdr:sp>
      <xdr:nvSpPr>
        <xdr:cNvPr id="16" name="Rectangle 187">
          <a:hlinkClick r:id="rId16"/>
        </xdr:cNvPr>
        <xdr:cNvSpPr>
          <a:spLocks/>
        </xdr:cNvSpPr>
      </xdr:nvSpPr>
      <xdr:spPr>
        <a:xfrm>
          <a:off x="12668250" y="781050"/>
          <a:ext cx="457200" cy="476250"/>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12</a:t>
          </a:r>
        </a:p>
      </xdr:txBody>
    </xdr:sp>
    <xdr:clientData fLocksWithSheet="0"/>
  </xdr:twoCellAnchor>
  <xdr:twoCellAnchor>
    <xdr:from>
      <xdr:col>0</xdr:col>
      <xdr:colOff>0</xdr:colOff>
      <xdr:row>4</xdr:row>
      <xdr:rowOff>4810125</xdr:rowOff>
    </xdr:from>
    <xdr:to>
      <xdr:col>0</xdr:col>
      <xdr:colOff>4867275</xdr:colOff>
      <xdr:row>4</xdr:row>
      <xdr:rowOff>5162550</xdr:rowOff>
    </xdr:to>
    <xdr:sp>
      <xdr:nvSpPr>
        <xdr:cNvPr id="17" name="Rectangle 245"/>
        <xdr:cNvSpPr>
          <a:spLocks/>
        </xdr:cNvSpPr>
      </xdr:nvSpPr>
      <xdr:spPr>
        <a:xfrm>
          <a:off x="0" y="5619750"/>
          <a:ext cx="4867275" cy="342900"/>
        </a:xfrm>
        <a:prstGeom prst="rect">
          <a:avLst/>
        </a:prstGeom>
        <a:solidFill>
          <a:srgbClr val="FFFFFF"/>
        </a:solidFill>
        <a:ln w="38100" cmpd="sng">
          <a:solidFill>
            <a:srgbClr val="0000FF"/>
          </a:solidFill>
          <a:headEnd type="none"/>
          <a:tailEnd type="none"/>
        </a:ln>
      </xdr:spPr>
      <xdr:txBody>
        <a:bodyPr vertOverflow="clip" wrap="square"/>
        <a:p>
          <a:pPr algn="ctr">
            <a:defRPr/>
          </a:pPr>
          <a:r>
            <a:rPr lang="en-US" cap="none" sz="1400" b="1" i="0" u="none" baseline="0">
              <a:solidFill>
                <a:srgbClr val="000000"/>
              </a:solidFill>
              <a:latin typeface="Arial"/>
              <a:ea typeface="Arial"/>
              <a:cs typeface="Arial"/>
            </a:rPr>
            <a:t>Grow Out</a:t>
          </a:r>
        </a:p>
      </xdr:txBody>
    </xdr:sp>
    <xdr:clientData/>
  </xdr:twoCellAnchor>
  <xdr:twoCellAnchor>
    <xdr:from>
      <xdr:col>0</xdr:col>
      <xdr:colOff>4924425</xdr:colOff>
      <xdr:row>4</xdr:row>
      <xdr:rowOff>4838700</xdr:rowOff>
    </xdr:from>
    <xdr:to>
      <xdr:col>0</xdr:col>
      <xdr:colOff>10496550</xdr:colOff>
      <xdr:row>4</xdr:row>
      <xdr:rowOff>5181600</xdr:rowOff>
    </xdr:to>
    <xdr:sp>
      <xdr:nvSpPr>
        <xdr:cNvPr id="18" name="Rectangle 246"/>
        <xdr:cNvSpPr>
          <a:spLocks/>
        </xdr:cNvSpPr>
      </xdr:nvSpPr>
      <xdr:spPr>
        <a:xfrm>
          <a:off x="4924425" y="5648325"/>
          <a:ext cx="5572125" cy="342900"/>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1" i="0" u="none" baseline="0">
              <a:solidFill>
                <a:srgbClr val="000080"/>
              </a:solidFill>
              <a:latin typeface="Arial"/>
              <a:ea typeface="Arial"/>
              <a:cs typeface="Arial"/>
            </a:rPr>
            <a:t>Nursery</a:t>
          </a:r>
        </a:p>
      </xdr:txBody>
    </xdr:sp>
    <xdr:clientData fLocksWithSheet="0"/>
  </xdr:twoCellAnchor>
  <xdr:twoCellAnchor>
    <xdr:from>
      <xdr:col>1</xdr:col>
      <xdr:colOff>1123950</xdr:colOff>
      <xdr:row>1</xdr:row>
      <xdr:rowOff>114300</xdr:rowOff>
    </xdr:from>
    <xdr:to>
      <xdr:col>1</xdr:col>
      <xdr:colOff>1581150</xdr:colOff>
      <xdr:row>3</xdr:row>
      <xdr:rowOff>161925</xdr:rowOff>
    </xdr:to>
    <xdr:sp>
      <xdr:nvSpPr>
        <xdr:cNvPr id="19" name="Rectangle 282">
          <a:hlinkClick r:id="rId17"/>
        </xdr:cNvPr>
        <xdr:cNvSpPr>
          <a:spLocks/>
        </xdr:cNvSpPr>
      </xdr:nvSpPr>
      <xdr:spPr>
        <a:xfrm>
          <a:off x="11668125" y="304800"/>
          <a:ext cx="45720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a:t>
          </a:r>
        </a:p>
      </xdr:txBody>
    </xdr:sp>
    <xdr:clientData fLocksWithSheet="0"/>
  </xdr:twoCellAnchor>
  <xdr:twoCellAnchor>
    <xdr:from>
      <xdr:col>1</xdr:col>
      <xdr:colOff>1143000</xdr:colOff>
      <xdr:row>4</xdr:row>
      <xdr:rowOff>485775</xdr:rowOff>
    </xdr:from>
    <xdr:to>
      <xdr:col>1</xdr:col>
      <xdr:colOff>1581150</xdr:colOff>
      <xdr:row>4</xdr:row>
      <xdr:rowOff>914400</xdr:rowOff>
    </xdr:to>
    <xdr:sp>
      <xdr:nvSpPr>
        <xdr:cNvPr id="20" name="Rectangle 288">
          <a:hlinkClick r:id="rId18"/>
        </xdr:cNvPr>
        <xdr:cNvSpPr>
          <a:spLocks/>
        </xdr:cNvSpPr>
      </xdr:nvSpPr>
      <xdr:spPr>
        <a:xfrm>
          <a:off x="11687175" y="1295400"/>
          <a:ext cx="43815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17</a:t>
          </a:r>
        </a:p>
      </xdr:txBody>
    </xdr:sp>
    <xdr:clientData fLocksWithSheet="0"/>
  </xdr:twoCellAnchor>
  <xdr:twoCellAnchor>
    <xdr:from>
      <xdr:col>1</xdr:col>
      <xdr:colOff>1619250</xdr:colOff>
      <xdr:row>4</xdr:row>
      <xdr:rowOff>485775</xdr:rowOff>
    </xdr:from>
    <xdr:to>
      <xdr:col>2</xdr:col>
      <xdr:colOff>276225</xdr:colOff>
      <xdr:row>4</xdr:row>
      <xdr:rowOff>914400</xdr:rowOff>
    </xdr:to>
    <xdr:sp>
      <xdr:nvSpPr>
        <xdr:cNvPr id="21" name="Rectangle 289">
          <a:hlinkClick r:id="rId19"/>
        </xdr:cNvPr>
        <xdr:cNvSpPr>
          <a:spLocks/>
        </xdr:cNvSpPr>
      </xdr:nvSpPr>
      <xdr:spPr>
        <a:xfrm>
          <a:off x="12163425" y="1295400"/>
          <a:ext cx="43815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18
</a:t>
          </a:r>
        </a:p>
      </xdr:txBody>
    </xdr:sp>
    <xdr:clientData fLocksWithSheet="0"/>
  </xdr:twoCellAnchor>
  <xdr:twoCellAnchor>
    <xdr:from>
      <xdr:col>2</xdr:col>
      <xdr:colOff>342900</xdr:colOff>
      <xdr:row>4</xdr:row>
      <xdr:rowOff>466725</xdr:rowOff>
    </xdr:from>
    <xdr:to>
      <xdr:col>3</xdr:col>
      <xdr:colOff>390525</xdr:colOff>
      <xdr:row>4</xdr:row>
      <xdr:rowOff>933450</xdr:rowOff>
    </xdr:to>
    <xdr:sp>
      <xdr:nvSpPr>
        <xdr:cNvPr id="22" name="Rectangle 290">
          <a:hlinkClick r:id="rId20"/>
        </xdr:cNvPr>
        <xdr:cNvSpPr>
          <a:spLocks/>
        </xdr:cNvSpPr>
      </xdr:nvSpPr>
      <xdr:spPr>
        <a:xfrm>
          <a:off x="12668250" y="1276350"/>
          <a:ext cx="457200" cy="4667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19</a:t>
          </a:r>
        </a:p>
      </xdr:txBody>
    </xdr:sp>
    <xdr:clientData fLocksWithSheet="0"/>
  </xdr:twoCellAnchor>
  <xdr:twoCellAnchor>
    <xdr:from>
      <xdr:col>1</xdr:col>
      <xdr:colOff>1600200</xdr:colOff>
      <xdr:row>4</xdr:row>
      <xdr:rowOff>952500</xdr:rowOff>
    </xdr:from>
    <xdr:to>
      <xdr:col>2</xdr:col>
      <xdr:colOff>257175</xdr:colOff>
      <xdr:row>4</xdr:row>
      <xdr:rowOff>1362075</xdr:rowOff>
    </xdr:to>
    <xdr:sp>
      <xdr:nvSpPr>
        <xdr:cNvPr id="23" name="Rectangle 291">
          <a:hlinkClick r:id="rId21"/>
        </xdr:cNvPr>
        <xdr:cNvSpPr>
          <a:spLocks/>
        </xdr:cNvSpPr>
      </xdr:nvSpPr>
      <xdr:spPr>
        <a:xfrm>
          <a:off x="12144375" y="1762125"/>
          <a:ext cx="43815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25</a:t>
          </a:r>
        </a:p>
      </xdr:txBody>
    </xdr:sp>
    <xdr:clientData fLocksWithSheet="0"/>
  </xdr:twoCellAnchor>
  <xdr:twoCellAnchor>
    <xdr:from>
      <xdr:col>1</xdr:col>
      <xdr:colOff>1143000</xdr:colOff>
      <xdr:row>4</xdr:row>
      <xdr:rowOff>1419225</xdr:rowOff>
    </xdr:from>
    <xdr:to>
      <xdr:col>1</xdr:col>
      <xdr:colOff>1581150</xdr:colOff>
      <xdr:row>4</xdr:row>
      <xdr:rowOff>1847850</xdr:rowOff>
    </xdr:to>
    <xdr:sp>
      <xdr:nvSpPr>
        <xdr:cNvPr id="24" name="Rectangle 292">
          <a:hlinkClick r:id="rId22"/>
        </xdr:cNvPr>
        <xdr:cNvSpPr>
          <a:spLocks/>
        </xdr:cNvSpPr>
      </xdr:nvSpPr>
      <xdr:spPr>
        <a:xfrm>
          <a:off x="11687175" y="2228850"/>
          <a:ext cx="43815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31</a:t>
          </a:r>
        </a:p>
      </xdr:txBody>
    </xdr:sp>
    <xdr:clientData fLocksWithSheet="0"/>
  </xdr:twoCellAnchor>
  <xdr:twoCellAnchor>
    <xdr:from>
      <xdr:col>3</xdr:col>
      <xdr:colOff>438150</xdr:colOff>
      <xdr:row>4</xdr:row>
      <xdr:rowOff>466725</xdr:rowOff>
    </xdr:from>
    <xdr:to>
      <xdr:col>3</xdr:col>
      <xdr:colOff>857250</xdr:colOff>
      <xdr:row>4</xdr:row>
      <xdr:rowOff>933450</xdr:rowOff>
    </xdr:to>
    <xdr:sp>
      <xdr:nvSpPr>
        <xdr:cNvPr id="25" name="Rectangle 293">
          <a:hlinkClick r:id="rId23"/>
        </xdr:cNvPr>
        <xdr:cNvSpPr>
          <a:spLocks/>
        </xdr:cNvSpPr>
      </xdr:nvSpPr>
      <xdr:spPr>
        <a:xfrm>
          <a:off x="13173075" y="1276350"/>
          <a:ext cx="419100" cy="4667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20</a:t>
          </a:r>
        </a:p>
      </xdr:txBody>
    </xdr:sp>
    <xdr:clientData fLocksWithSheet="0"/>
  </xdr:twoCellAnchor>
  <xdr:twoCellAnchor>
    <xdr:from>
      <xdr:col>2</xdr:col>
      <xdr:colOff>323850</xdr:colOff>
      <xdr:row>4</xdr:row>
      <xdr:rowOff>952500</xdr:rowOff>
    </xdr:from>
    <xdr:to>
      <xdr:col>3</xdr:col>
      <xdr:colOff>314325</xdr:colOff>
      <xdr:row>4</xdr:row>
      <xdr:rowOff>1362075</xdr:rowOff>
    </xdr:to>
    <xdr:sp>
      <xdr:nvSpPr>
        <xdr:cNvPr id="26" name="Rectangle 294">
          <a:hlinkClick r:id="rId24"/>
        </xdr:cNvPr>
        <xdr:cNvSpPr>
          <a:spLocks/>
        </xdr:cNvSpPr>
      </xdr:nvSpPr>
      <xdr:spPr>
        <a:xfrm>
          <a:off x="12649200" y="1762125"/>
          <a:ext cx="40005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26</a:t>
          </a:r>
        </a:p>
      </xdr:txBody>
    </xdr:sp>
    <xdr:clientData fLocksWithSheet="0"/>
  </xdr:twoCellAnchor>
  <xdr:twoCellAnchor>
    <xdr:from>
      <xdr:col>1</xdr:col>
      <xdr:colOff>1562100</xdr:colOff>
      <xdr:row>4</xdr:row>
      <xdr:rowOff>1419225</xdr:rowOff>
    </xdr:from>
    <xdr:to>
      <xdr:col>2</xdr:col>
      <xdr:colOff>238125</xdr:colOff>
      <xdr:row>4</xdr:row>
      <xdr:rowOff>1828800</xdr:rowOff>
    </xdr:to>
    <xdr:sp>
      <xdr:nvSpPr>
        <xdr:cNvPr id="27" name="Rectangle 295">
          <a:hlinkClick r:id="rId25"/>
        </xdr:cNvPr>
        <xdr:cNvSpPr>
          <a:spLocks/>
        </xdr:cNvSpPr>
      </xdr:nvSpPr>
      <xdr:spPr>
        <a:xfrm>
          <a:off x="12106275" y="2228850"/>
          <a:ext cx="45720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32</a:t>
          </a:r>
        </a:p>
      </xdr:txBody>
    </xdr:sp>
    <xdr:clientData fLocksWithSheet="0"/>
  </xdr:twoCellAnchor>
  <xdr:twoCellAnchor>
    <xdr:from>
      <xdr:col>3</xdr:col>
      <xdr:colOff>438150</xdr:colOff>
      <xdr:row>4</xdr:row>
      <xdr:rowOff>952500</xdr:rowOff>
    </xdr:from>
    <xdr:to>
      <xdr:col>3</xdr:col>
      <xdr:colOff>838200</xdr:colOff>
      <xdr:row>4</xdr:row>
      <xdr:rowOff>1362075</xdr:rowOff>
    </xdr:to>
    <xdr:sp>
      <xdr:nvSpPr>
        <xdr:cNvPr id="28" name="Rectangle 296">
          <a:hlinkClick r:id="rId26"/>
        </xdr:cNvPr>
        <xdr:cNvSpPr>
          <a:spLocks/>
        </xdr:cNvSpPr>
      </xdr:nvSpPr>
      <xdr:spPr>
        <a:xfrm>
          <a:off x="13173075" y="1762125"/>
          <a:ext cx="40005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27</a:t>
          </a:r>
        </a:p>
      </xdr:txBody>
    </xdr:sp>
    <xdr:clientData fLocksWithSheet="0"/>
  </xdr:twoCellAnchor>
  <xdr:twoCellAnchor>
    <xdr:from>
      <xdr:col>2</xdr:col>
      <xdr:colOff>266700</xdr:colOff>
      <xdr:row>4</xdr:row>
      <xdr:rowOff>1419225</xdr:rowOff>
    </xdr:from>
    <xdr:to>
      <xdr:col>3</xdr:col>
      <xdr:colOff>314325</xdr:colOff>
      <xdr:row>4</xdr:row>
      <xdr:rowOff>1847850</xdr:rowOff>
    </xdr:to>
    <xdr:sp>
      <xdr:nvSpPr>
        <xdr:cNvPr id="29" name="Rectangle 297">
          <a:hlinkClick r:id="rId27"/>
        </xdr:cNvPr>
        <xdr:cNvSpPr>
          <a:spLocks/>
        </xdr:cNvSpPr>
      </xdr:nvSpPr>
      <xdr:spPr>
        <a:xfrm>
          <a:off x="12592050" y="2228850"/>
          <a:ext cx="45720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33</a:t>
          </a:r>
        </a:p>
      </xdr:txBody>
    </xdr:sp>
    <xdr:clientData fLocksWithSheet="0"/>
  </xdr:twoCellAnchor>
  <xdr:twoCellAnchor>
    <xdr:from>
      <xdr:col>1</xdr:col>
      <xdr:colOff>171450</xdr:colOff>
      <xdr:row>4</xdr:row>
      <xdr:rowOff>933450</xdr:rowOff>
    </xdr:from>
    <xdr:to>
      <xdr:col>1</xdr:col>
      <xdr:colOff>609600</xdr:colOff>
      <xdr:row>4</xdr:row>
      <xdr:rowOff>1419225</xdr:rowOff>
    </xdr:to>
    <xdr:sp>
      <xdr:nvSpPr>
        <xdr:cNvPr id="30" name="Rectangle 298">
          <a:hlinkClick r:id="rId28"/>
        </xdr:cNvPr>
        <xdr:cNvSpPr>
          <a:spLocks/>
        </xdr:cNvSpPr>
      </xdr:nvSpPr>
      <xdr:spPr>
        <a:xfrm>
          <a:off x="10715625" y="1743075"/>
          <a:ext cx="438150" cy="4857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22</a:t>
          </a:r>
        </a:p>
      </xdr:txBody>
    </xdr:sp>
    <xdr:clientData fLocksWithSheet="0"/>
  </xdr:twoCellAnchor>
  <xdr:twoCellAnchor>
    <xdr:from>
      <xdr:col>3</xdr:col>
      <xdr:colOff>876300</xdr:colOff>
      <xdr:row>4</xdr:row>
      <xdr:rowOff>1000125</xdr:rowOff>
    </xdr:from>
    <xdr:to>
      <xdr:col>3</xdr:col>
      <xdr:colOff>1304925</xdr:colOff>
      <xdr:row>4</xdr:row>
      <xdr:rowOff>1438275</xdr:rowOff>
    </xdr:to>
    <xdr:sp>
      <xdr:nvSpPr>
        <xdr:cNvPr id="31" name="Rectangle 299">
          <a:hlinkClick r:id="rId29"/>
        </xdr:cNvPr>
        <xdr:cNvSpPr>
          <a:spLocks/>
        </xdr:cNvSpPr>
      </xdr:nvSpPr>
      <xdr:spPr>
        <a:xfrm>
          <a:off x="13611225" y="1809750"/>
          <a:ext cx="428625" cy="4476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28</a:t>
          </a:r>
        </a:p>
      </xdr:txBody>
    </xdr:sp>
    <xdr:clientData fLocksWithSheet="0"/>
  </xdr:twoCellAnchor>
  <xdr:twoCellAnchor>
    <xdr:from>
      <xdr:col>3</xdr:col>
      <xdr:colOff>400050</xdr:colOff>
      <xdr:row>4</xdr:row>
      <xdr:rowOff>1438275</xdr:rowOff>
    </xdr:from>
    <xdr:to>
      <xdr:col>3</xdr:col>
      <xdr:colOff>857250</xdr:colOff>
      <xdr:row>4</xdr:row>
      <xdr:rowOff>1866900</xdr:rowOff>
    </xdr:to>
    <xdr:sp>
      <xdr:nvSpPr>
        <xdr:cNvPr id="32" name="Rectangle 300">
          <a:hlinkClick r:id="rId30"/>
        </xdr:cNvPr>
        <xdr:cNvSpPr>
          <a:spLocks/>
        </xdr:cNvSpPr>
      </xdr:nvSpPr>
      <xdr:spPr>
        <a:xfrm>
          <a:off x="13134975" y="2247900"/>
          <a:ext cx="45720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34</a:t>
          </a:r>
        </a:p>
      </xdr:txBody>
    </xdr:sp>
    <xdr:clientData fLocksWithSheet="0"/>
  </xdr:twoCellAnchor>
  <xdr:twoCellAnchor>
    <xdr:from>
      <xdr:col>1</xdr:col>
      <xdr:colOff>666750</xdr:colOff>
      <xdr:row>4</xdr:row>
      <xdr:rowOff>933450</xdr:rowOff>
    </xdr:from>
    <xdr:to>
      <xdr:col>1</xdr:col>
      <xdr:colOff>1095375</xdr:colOff>
      <xdr:row>4</xdr:row>
      <xdr:rowOff>1381125</xdr:rowOff>
    </xdr:to>
    <xdr:sp>
      <xdr:nvSpPr>
        <xdr:cNvPr id="33" name="Rectangle 301">
          <a:hlinkClick r:id="rId31"/>
        </xdr:cNvPr>
        <xdr:cNvSpPr>
          <a:spLocks/>
        </xdr:cNvSpPr>
      </xdr:nvSpPr>
      <xdr:spPr>
        <a:xfrm>
          <a:off x="11210925" y="1743075"/>
          <a:ext cx="428625" cy="4476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23</a:t>
          </a:r>
        </a:p>
      </xdr:txBody>
    </xdr:sp>
    <xdr:clientData fLocksWithSheet="0"/>
  </xdr:twoCellAnchor>
  <xdr:twoCellAnchor>
    <xdr:from>
      <xdr:col>1</xdr:col>
      <xdr:colOff>152400</xdr:colOff>
      <xdr:row>4</xdr:row>
      <xdr:rowOff>1485900</xdr:rowOff>
    </xdr:from>
    <xdr:to>
      <xdr:col>1</xdr:col>
      <xdr:colOff>609600</xdr:colOff>
      <xdr:row>4</xdr:row>
      <xdr:rowOff>1885950</xdr:rowOff>
    </xdr:to>
    <xdr:sp>
      <xdr:nvSpPr>
        <xdr:cNvPr id="34" name="Rectangle 302">
          <a:hlinkClick r:id="rId32"/>
        </xdr:cNvPr>
        <xdr:cNvSpPr>
          <a:spLocks/>
        </xdr:cNvSpPr>
      </xdr:nvSpPr>
      <xdr:spPr>
        <a:xfrm>
          <a:off x="10696575" y="2295525"/>
          <a:ext cx="45720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29</a:t>
          </a:r>
        </a:p>
      </xdr:txBody>
    </xdr:sp>
    <xdr:clientData fLocksWithSheet="0"/>
  </xdr:twoCellAnchor>
  <xdr:twoCellAnchor>
    <xdr:from>
      <xdr:col>1</xdr:col>
      <xdr:colOff>1143000</xdr:colOff>
      <xdr:row>4</xdr:row>
      <xdr:rowOff>933450</xdr:rowOff>
    </xdr:from>
    <xdr:to>
      <xdr:col>1</xdr:col>
      <xdr:colOff>1581150</xdr:colOff>
      <xdr:row>4</xdr:row>
      <xdr:rowOff>1343025</xdr:rowOff>
    </xdr:to>
    <xdr:sp>
      <xdr:nvSpPr>
        <xdr:cNvPr id="35" name="Rectangle 303">
          <a:hlinkClick r:id="rId33"/>
        </xdr:cNvPr>
        <xdr:cNvSpPr>
          <a:spLocks/>
        </xdr:cNvSpPr>
      </xdr:nvSpPr>
      <xdr:spPr>
        <a:xfrm>
          <a:off x="11687175" y="1743075"/>
          <a:ext cx="43815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24</a:t>
          </a:r>
        </a:p>
      </xdr:txBody>
    </xdr:sp>
    <xdr:clientData fLocksWithSheet="0"/>
  </xdr:twoCellAnchor>
  <xdr:twoCellAnchor>
    <xdr:from>
      <xdr:col>1</xdr:col>
      <xdr:colOff>647700</xdr:colOff>
      <xdr:row>4</xdr:row>
      <xdr:rowOff>1419225</xdr:rowOff>
    </xdr:from>
    <xdr:to>
      <xdr:col>1</xdr:col>
      <xdr:colOff>1104900</xdr:colOff>
      <xdr:row>4</xdr:row>
      <xdr:rowOff>1885950</xdr:rowOff>
    </xdr:to>
    <xdr:sp>
      <xdr:nvSpPr>
        <xdr:cNvPr id="36" name="Rectangle 304">
          <a:hlinkClick r:id="rId34"/>
        </xdr:cNvPr>
        <xdr:cNvSpPr>
          <a:spLocks/>
        </xdr:cNvSpPr>
      </xdr:nvSpPr>
      <xdr:spPr>
        <a:xfrm>
          <a:off x="11191875" y="2228850"/>
          <a:ext cx="457200" cy="4667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30</a:t>
          </a:r>
        </a:p>
      </xdr:txBody>
    </xdr:sp>
    <xdr:clientData fLocksWithSheet="0"/>
  </xdr:twoCellAnchor>
  <xdr:twoCellAnchor>
    <xdr:from>
      <xdr:col>3</xdr:col>
      <xdr:colOff>876300</xdr:colOff>
      <xdr:row>4</xdr:row>
      <xdr:rowOff>447675</xdr:rowOff>
    </xdr:from>
    <xdr:to>
      <xdr:col>3</xdr:col>
      <xdr:colOff>1333500</xdr:colOff>
      <xdr:row>4</xdr:row>
      <xdr:rowOff>952500</xdr:rowOff>
    </xdr:to>
    <xdr:sp>
      <xdr:nvSpPr>
        <xdr:cNvPr id="37" name="Rectangle 305">
          <a:hlinkClick r:id="rId35"/>
        </xdr:cNvPr>
        <xdr:cNvSpPr>
          <a:spLocks/>
        </xdr:cNvSpPr>
      </xdr:nvSpPr>
      <xdr:spPr>
        <a:xfrm>
          <a:off x="13611225" y="1257300"/>
          <a:ext cx="457200" cy="5048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21</a:t>
          </a:r>
        </a:p>
      </xdr:txBody>
    </xdr:sp>
    <xdr:clientData fLocksWithSheet="0"/>
  </xdr:twoCellAnchor>
  <xdr:twoCellAnchor>
    <xdr:from>
      <xdr:col>3</xdr:col>
      <xdr:colOff>857250</xdr:colOff>
      <xdr:row>4</xdr:row>
      <xdr:rowOff>1466850</xdr:rowOff>
    </xdr:from>
    <xdr:to>
      <xdr:col>3</xdr:col>
      <xdr:colOff>1314450</xdr:colOff>
      <xdr:row>4</xdr:row>
      <xdr:rowOff>1885950</xdr:rowOff>
    </xdr:to>
    <xdr:sp>
      <xdr:nvSpPr>
        <xdr:cNvPr id="38" name="Rectangle 306">
          <a:hlinkClick r:id="rId36"/>
        </xdr:cNvPr>
        <xdr:cNvSpPr>
          <a:spLocks/>
        </xdr:cNvSpPr>
      </xdr:nvSpPr>
      <xdr:spPr>
        <a:xfrm>
          <a:off x="13592175" y="2276475"/>
          <a:ext cx="45720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35</a:t>
          </a:r>
        </a:p>
      </xdr:txBody>
    </xdr:sp>
    <xdr:clientData fLocksWithSheet="0"/>
  </xdr:twoCellAnchor>
  <xdr:twoCellAnchor>
    <xdr:from>
      <xdr:col>1</xdr:col>
      <xdr:colOff>133350</xdr:colOff>
      <xdr:row>4</xdr:row>
      <xdr:rowOff>1952625</xdr:rowOff>
    </xdr:from>
    <xdr:to>
      <xdr:col>1</xdr:col>
      <xdr:colOff>590550</xdr:colOff>
      <xdr:row>4</xdr:row>
      <xdr:rowOff>2381250</xdr:rowOff>
    </xdr:to>
    <xdr:sp>
      <xdr:nvSpPr>
        <xdr:cNvPr id="39" name="Rectangle 307">
          <a:hlinkClick r:id="rId37"/>
        </xdr:cNvPr>
        <xdr:cNvSpPr>
          <a:spLocks/>
        </xdr:cNvSpPr>
      </xdr:nvSpPr>
      <xdr:spPr>
        <a:xfrm>
          <a:off x="10677525" y="2762250"/>
          <a:ext cx="45720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36</a:t>
          </a:r>
        </a:p>
      </xdr:txBody>
    </xdr:sp>
    <xdr:clientData fLocksWithSheet="0"/>
  </xdr:twoCellAnchor>
  <xdr:twoCellAnchor>
    <xdr:from>
      <xdr:col>2</xdr:col>
      <xdr:colOff>266700</xdr:colOff>
      <xdr:row>4</xdr:row>
      <xdr:rowOff>1905000</xdr:rowOff>
    </xdr:from>
    <xdr:to>
      <xdr:col>3</xdr:col>
      <xdr:colOff>314325</xdr:colOff>
      <xdr:row>4</xdr:row>
      <xdr:rowOff>2381250</xdr:rowOff>
    </xdr:to>
    <xdr:sp>
      <xdr:nvSpPr>
        <xdr:cNvPr id="40" name="Rectangle 308">
          <a:hlinkClick r:id="rId38"/>
        </xdr:cNvPr>
        <xdr:cNvSpPr>
          <a:spLocks/>
        </xdr:cNvSpPr>
      </xdr:nvSpPr>
      <xdr:spPr>
        <a:xfrm>
          <a:off x="12592050" y="2714625"/>
          <a:ext cx="457200" cy="4667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40</a:t>
          </a:r>
        </a:p>
      </xdr:txBody>
    </xdr:sp>
    <xdr:clientData fLocksWithSheet="0"/>
  </xdr:twoCellAnchor>
  <xdr:twoCellAnchor>
    <xdr:from>
      <xdr:col>3</xdr:col>
      <xdr:colOff>419100</xdr:colOff>
      <xdr:row>4</xdr:row>
      <xdr:rowOff>1933575</xdr:rowOff>
    </xdr:from>
    <xdr:to>
      <xdr:col>3</xdr:col>
      <xdr:colOff>857250</xdr:colOff>
      <xdr:row>4</xdr:row>
      <xdr:rowOff>2333625</xdr:rowOff>
    </xdr:to>
    <xdr:sp>
      <xdr:nvSpPr>
        <xdr:cNvPr id="41" name="Rectangle 309">
          <a:hlinkClick r:id="rId39"/>
        </xdr:cNvPr>
        <xdr:cNvSpPr>
          <a:spLocks/>
        </xdr:cNvSpPr>
      </xdr:nvSpPr>
      <xdr:spPr>
        <a:xfrm>
          <a:off x="13154025" y="2743200"/>
          <a:ext cx="43815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41</a:t>
          </a:r>
        </a:p>
      </xdr:txBody>
    </xdr:sp>
    <xdr:clientData fLocksWithSheet="0"/>
  </xdr:twoCellAnchor>
  <xdr:twoCellAnchor>
    <xdr:from>
      <xdr:col>3</xdr:col>
      <xdr:colOff>876300</xdr:colOff>
      <xdr:row>4</xdr:row>
      <xdr:rowOff>1933575</xdr:rowOff>
    </xdr:from>
    <xdr:to>
      <xdr:col>3</xdr:col>
      <xdr:colOff>1314450</xdr:colOff>
      <xdr:row>4</xdr:row>
      <xdr:rowOff>2333625</xdr:rowOff>
    </xdr:to>
    <xdr:sp>
      <xdr:nvSpPr>
        <xdr:cNvPr id="42" name="Rectangle 310">
          <a:hlinkClick r:id="rId40"/>
        </xdr:cNvPr>
        <xdr:cNvSpPr>
          <a:spLocks/>
        </xdr:cNvSpPr>
      </xdr:nvSpPr>
      <xdr:spPr>
        <a:xfrm>
          <a:off x="13611225" y="2743200"/>
          <a:ext cx="43815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42</a:t>
          </a:r>
        </a:p>
      </xdr:txBody>
    </xdr:sp>
    <xdr:clientData fLocksWithSheet="0"/>
  </xdr:twoCellAnchor>
  <xdr:twoCellAnchor>
    <xdr:from>
      <xdr:col>1</xdr:col>
      <xdr:colOff>628650</xdr:colOff>
      <xdr:row>4</xdr:row>
      <xdr:rowOff>1933575</xdr:rowOff>
    </xdr:from>
    <xdr:to>
      <xdr:col>1</xdr:col>
      <xdr:colOff>1085850</xdr:colOff>
      <xdr:row>4</xdr:row>
      <xdr:rowOff>2419350</xdr:rowOff>
    </xdr:to>
    <xdr:sp>
      <xdr:nvSpPr>
        <xdr:cNvPr id="43" name="Rectangle 311">
          <a:hlinkClick r:id="rId41"/>
        </xdr:cNvPr>
        <xdr:cNvSpPr>
          <a:spLocks/>
        </xdr:cNvSpPr>
      </xdr:nvSpPr>
      <xdr:spPr>
        <a:xfrm>
          <a:off x="11172825" y="2743200"/>
          <a:ext cx="457200" cy="4857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37</a:t>
          </a:r>
        </a:p>
      </xdr:txBody>
    </xdr:sp>
    <xdr:clientData fLocksWithSheet="0"/>
  </xdr:twoCellAnchor>
  <xdr:twoCellAnchor>
    <xdr:from>
      <xdr:col>1</xdr:col>
      <xdr:colOff>95250</xdr:colOff>
      <xdr:row>4</xdr:row>
      <xdr:rowOff>2438400</xdr:rowOff>
    </xdr:from>
    <xdr:to>
      <xdr:col>1</xdr:col>
      <xdr:colOff>523875</xdr:colOff>
      <xdr:row>4</xdr:row>
      <xdr:rowOff>2886075</xdr:rowOff>
    </xdr:to>
    <xdr:sp>
      <xdr:nvSpPr>
        <xdr:cNvPr id="44" name="Rectangle 312">
          <a:hlinkClick r:id="rId42"/>
        </xdr:cNvPr>
        <xdr:cNvSpPr>
          <a:spLocks/>
        </xdr:cNvSpPr>
      </xdr:nvSpPr>
      <xdr:spPr>
        <a:xfrm>
          <a:off x="10639425" y="3248025"/>
          <a:ext cx="428625" cy="4476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43</a:t>
          </a:r>
        </a:p>
      </xdr:txBody>
    </xdr:sp>
    <xdr:clientData fLocksWithSheet="0"/>
  </xdr:twoCellAnchor>
  <xdr:twoCellAnchor>
    <xdr:from>
      <xdr:col>1</xdr:col>
      <xdr:colOff>1143000</xdr:colOff>
      <xdr:row>4</xdr:row>
      <xdr:rowOff>1885950</xdr:rowOff>
    </xdr:from>
    <xdr:to>
      <xdr:col>1</xdr:col>
      <xdr:colOff>1581150</xdr:colOff>
      <xdr:row>4</xdr:row>
      <xdr:rowOff>2381250</xdr:rowOff>
    </xdr:to>
    <xdr:sp>
      <xdr:nvSpPr>
        <xdr:cNvPr id="45" name="Rectangle 313">
          <a:hlinkClick r:id="rId43"/>
        </xdr:cNvPr>
        <xdr:cNvSpPr>
          <a:spLocks/>
        </xdr:cNvSpPr>
      </xdr:nvSpPr>
      <xdr:spPr>
        <a:xfrm>
          <a:off x="11687175" y="2695575"/>
          <a:ext cx="438150" cy="4857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38</a:t>
          </a:r>
        </a:p>
      </xdr:txBody>
    </xdr:sp>
    <xdr:clientData fLocksWithSheet="0"/>
  </xdr:twoCellAnchor>
  <xdr:twoCellAnchor>
    <xdr:from>
      <xdr:col>1</xdr:col>
      <xdr:colOff>1600200</xdr:colOff>
      <xdr:row>4</xdr:row>
      <xdr:rowOff>1905000</xdr:rowOff>
    </xdr:from>
    <xdr:to>
      <xdr:col>2</xdr:col>
      <xdr:colOff>276225</xdr:colOff>
      <xdr:row>4</xdr:row>
      <xdr:rowOff>2381250</xdr:rowOff>
    </xdr:to>
    <xdr:sp>
      <xdr:nvSpPr>
        <xdr:cNvPr id="46" name="Rectangle 314">
          <a:hlinkClick r:id="rId44"/>
        </xdr:cNvPr>
        <xdr:cNvSpPr>
          <a:spLocks/>
        </xdr:cNvSpPr>
      </xdr:nvSpPr>
      <xdr:spPr>
        <a:xfrm>
          <a:off x="12144375" y="2714625"/>
          <a:ext cx="457200" cy="4667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39</a:t>
          </a:r>
        </a:p>
      </xdr:txBody>
    </xdr:sp>
    <xdr:clientData fLocksWithSheet="0"/>
  </xdr:twoCellAnchor>
  <xdr:twoCellAnchor>
    <xdr:from>
      <xdr:col>1</xdr:col>
      <xdr:colOff>628650</xdr:colOff>
      <xdr:row>4</xdr:row>
      <xdr:rowOff>2438400</xdr:rowOff>
    </xdr:from>
    <xdr:to>
      <xdr:col>1</xdr:col>
      <xdr:colOff>1066800</xdr:colOff>
      <xdr:row>4</xdr:row>
      <xdr:rowOff>2847975</xdr:rowOff>
    </xdr:to>
    <xdr:sp>
      <xdr:nvSpPr>
        <xdr:cNvPr id="47" name="Rectangle 315">
          <a:hlinkClick r:id="rId45"/>
        </xdr:cNvPr>
        <xdr:cNvSpPr>
          <a:spLocks/>
        </xdr:cNvSpPr>
      </xdr:nvSpPr>
      <xdr:spPr>
        <a:xfrm>
          <a:off x="11172825" y="3248025"/>
          <a:ext cx="43815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44</a:t>
          </a:r>
        </a:p>
      </xdr:txBody>
    </xdr:sp>
    <xdr:clientData fLocksWithSheet="0"/>
  </xdr:twoCellAnchor>
  <xdr:twoCellAnchor>
    <xdr:from>
      <xdr:col>1</xdr:col>
      <xdr:colOff>1123950</xdr:colOff>
      <xdr:row>4</xdr:row>
      <xdr:rowOff>2438400</xdr:rowOff>
    </xdr:from>
    <xdr:to>
      <xdr:col>1</xdr:col>
      <xdr:colOff>1562100</xdr:colOff>
      <xdr:row>4</xdr:row>
      <xdr:rowOff>2847975</xdr:rowOff>
    </xdr:to>
    <xdr:sp>
      <xdr:nvSpPr>
        <xdr:cNvPr id="48" name="Rectangle 316">
          <a:hlinkClick r:id="rId46"/>
        </xdr:cNvPr>
        <xdr:cNvSpPr>
          <a:spLocks/>
        </xdr:cNvSpPr>
      </xdr:nvSpPr>
      <xdr:spPr>
        <a:xfrm>
          <a:off x="11668125" y="3248025"/>
          <a:ext cx="43815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45</a:t>
          </a:r>
        </a:p>
      </xdr:txBody>
    </xdr:sp>
    <xdr:clientData fLocksWithSheet="0"/>
  </xdr:twoCellAnchor>
  <xdr:twoCellAnchor>
    <xdr:from>
      <xdr:col>1</xdr:col>
      <xdr:colOff>1581150</xdr:colOff>
      <xdr:row>4</xdr:row>
      <xdr:rowOff>2438400</xdr:rowOff>
    </xdr:from>
    <xdr:to>
      <xdr:col>2</xdr:col>
      <xdr:colOff>238125</xdr:colOff>
      <xdr:row>4</xdr:row>
      <xdr:rowOff>2847975</xdr:rowOff>
    </xdr:to>
    <xdr:sp>
      <xdr:nvSpPr>
        <xdr:cNvPr id="49" name="Rectangle 317">
          <a:hlinkClick r:id="rId47"/>
        </xdr:cNvPr>
        <xdr:cNvSpPr>
          <a:spLocks/>
        </xdr:cNvSpPr>
      </xdr:nvSpPr>
      <xdr:spPr>
        <a:xfrm>
          <a:off x="12125325" y="3248025"/>
          <a:ext cx="438150" cy="40957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46</a:t>
          </a:r>
        </a:p>
      </xdr:txBody>
    </xdr:sp>
    <xdr:clientData fLocksWithSheet="0"/>
  </xdr:twoCellAnchor>
  <xdr:twoCellAnchor>
    <xdr:from>
      <xdr:col>2</xdr:col>
      <xdr:colOff>285750</xdr:colOff>
      <xdr:row>4</xdr:row>
      <xdr:rowOff>2400300</xdr:rowOff>
    </xdr:from>
    <xdr:to>
      <xdr:col>3</xdr:col>
      <xdr:colOff>314325</xdr:colOff>
      <xdr:row>4</xdr:row>
      <xdr:rowOff>2867025</xdr:rowOff>
    </xdr:to>
    <xdr:sp>
      <xdr:nvSpPr>
        <xdr:cNvPr id="50" name="Rectangle 318">
          <a:hlinkClick r:id="rId48"/>
        </xdr:cNvPr>
        <xdr:cNvSpPr>
          <a:spLocks/>
        </xdr:cNvSpPr>
      </xdr:nvSpPr>
      <xdr:spPr>
        <a:xfrm>
          <a:off x="12611100" y="3209925"/>
          <a:ext cx="438150" cy="4667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47</a:t>
          </a:r>
        </a:p>
      </xdr:txBody>
    </xdr:sp>
    <xdr:clientData fLocksWithSheet="0"/>
  </xdr:twoCellAnchor>
  <xdr:twoCellAnchor>
    <xdr:from>
      <xdr:col>3</xdr:col>
      <xdr:colOff>400050</xdr:colOff>
      <xdr:row>4</xdr:row>
      <xdr:rowOff>2352675</xdr:rowOff>
    </xdr:from>
    <xdr:to>
      <xdr:col>3</xdr:col>
      <xdr:colOff>838200</xdr:colOff>
      <xdr:row>4</xdr:row>
      <xdr:rowOff>2819400</xdr:rowOff>
    </xdr:to>
    <xdr:sp>
      <xdr:nvSpPr>
        <xdr:cNvPr id="51" name="Rectangle 319">
          <a:hlinkClick r:id="rId49"/>
        </xdr:cNvPr>
        <xdr:cNvSpPr>
          <a:spLocks/>
        </xdr:cNvSpPr>
      </xdr:nvSpPr>
      <xdr:spPr>
        <a:xfrm>
          <a:off x="13134975" y="3162300"/>
          <a:ext cx="438150" cy="4667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48</a:t>
          </a:r>
        </a:p>
      </xdr:txBody>
    </xdr:sp>
    <xdr:clientData fLocksWithSheet="0"/>
  </xdr:twoCellAnchor>
  <xdr:twoCellAnchor>
    <xdr:from>
      <xdr:col>3</xdr:col>
      <xdr:colOff>857250</xdr:colOff>
      <xdr:row>4</xdr:row>
      <xdr:rowOff>2400300</xdr:rowOff>
    </xdr:from>
    <xdr:to>
      <xdr:col>3</xdr:col>
      <xdr:colOff>1295400</xdr:colOff>
      <xdr:row>4</xdr:row>
      <xdr:rowOff>2781300</xdr:rowOff>
    </xdr:to>
    <xdr:sp>
      <xdr:nvSpPr>
        <xdr:cNvPr id="52" name="Rectangle 320">
          <a:hlinkClick r:id="rId50"/>
        </xdr:cNvPr>
        <xdr:cNvSpPr>
          <a:spLocks/>
        </xdr:cNvSpPr>
      </xdr:nvSpPr>
      <xdr:spPr>
        <a:xfrm>
          <a:off x="13592175" y="3209925"/>
          <a:ext cx="438150" cy="3905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49</a:t>
          </a:r>
        </a:p>
      </xdr:txBody>
    </xdr:sp>
    <xdr:clientData fLocksWithSheet="0"/>
  </xdr:twoCellAnchor>
  <xdr:twoCellAnchor>
    <xdr:from>
      <xdr:col>0</xdr:col>
      <xdr:colOff>133350</xdr:colOff>
      <xdr:row>5</xdr:row>
      <xdr:rowOff>95250</xdr:rowOff>
    </xdr:from>
    <xdr:to>
      <xdr:col>0</xdr:col>
      <xdr:colOff>590550</xdr:colOff>
      <xdr:row>5</xdr:row>
      <xdr:rowOff>457200</xdr:rowOff>
    </xdr:to>
    <xdr:sp>
      <xdr:nvSpPr>
        <xdr:cNvPr id="53" name="Rectangle 354">
          <a:hlinkClick r:id="rId51"/>
        </xdr:cNvPr>
        <xdr:cNvSpPr>
          <a:spLocks/>
        </xdr:cNvSpPr>
      </xdr:nvSpPr>
      <xdr:spPr>
        <a:xfrm>
          <a:off x="133350" y="6105525"/>
          <a:ext cx="45720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50</a:t>
          </a:r>
        </a:p>
      </xdr:txBody>
    </xdr:sp>
    <xdr:clientData fLocksWithSheet="0"/>
  </xdr:twoCellAnchor>
  <xdr:twoCellAnchor>
    <xdr:from>
      <xdr:col>0</xdr:col>
      <xdr:colOff>3181350</xdr:colOff>
      <xdr:row>5</xdr:row>
      <xdr:rowOff>114300</xdr:rowOff>
    </xdr:from>
    <xdr:to>
      <xdr:col>0</xdr:col>
      <xdr:colOff>3638550</xdr:colOff>
      <xdr:row>5</xdr:row>
      <xdr:rowOff>457200</xdr:rowOff>
    </xdr:to>
    <xdr:sp>
      <xdr:nvSpPr>
        <xdr:cNvPr id="54" name="Rectangle 355">
          <a:hlinkClick r:id="rId52"/>
        </xdr:cNvPr>
        <xdr:cNvSpPr>
          <a:spLocks/>
        </xdr:cNvSpPr>
      </xdr:nvSpPr>
      <xdr:spPr>
        <a:xfrm>
          <a:off x="3181350" y="6124575"/>
          <a:ext cx="45720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56</a:t>
          </a:r>
        </a:p>
      </xdr:txBody>
    </xdr:sp>
    <xdr:clientData fLocksWithSheet="0"/>
  </xdr:twoCellAnchor>
  <xdr:twoCellAnchor>
    <xdr:from>
      <xdr:col>0</xdr:col>
      <xdr:colOff>6210300</xdr:colOff>
      <xdr:row>5</xdr:row>
      <xdr:rowOff>152400</xdr:rowOff>
    </xdr:from>
    <xdr:to>
      <xdr:col>0</xdr:col>
      <xdr:colOff>6648450</xdr:colOff>
      <xdr:row>5</xdr:row>
      <xdr:rowOff>495300</xdr:rowOff>
    </xdr:to>
    <xdr:sp>
      <xdr:nvSpPr>
        <xdr:cNvPr id="55" name="Rectangle 356">
          <a:hlinkClick r:id="rId53"/>
        </xdr:cNvPr>
        <xdr:cNvSpPr>
          <a:spLocks/>
        </xdr:cNvSpPr>
      </xdr:nvSpPr>
      <xdr:spPr>
        <a:xfrm>
          <a:off x="6210300" y="6162675"/>
          <a:ext cx="43815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62</a:t>
          </a:r>
        </a:p>
      </xdr:txBody>
    </xdr:sp>
    <xdr:clientData fLocksWithSheet="0"/>
  </xdr:twoCellAnchor>
  <xdr:twoCellAnchor>
    <xdr:from>
      <xdr:col>0</xdr:col>
      <xdr:colOff>5181600</xdr:colOff>
      <xdr:row>5</xdr:row>
      <xdr:rowOff>533400</xdr:rowOff>
    </xdr:from>
    <xdr:to>
      <xdr:col>0</xdr:col>
      <xdr:colOff>5629275</xdr:colOff>
      <xdr:row>5</xdr:row>
      <xdr:rowOff>904875</xdr:rowOff>
    </xdr:to>
    <xdr:sp>
      <xdr:nvSpPr>
        <xdr:cNvPr id="56" name="Rectangle 357">
          <a:hlinkClick r:id="rId54"/>
        </xdr:cNvPr>
        <xdr:cNvSpPr>
          <a:spLocks/>
        </xdr:cNvSpPr>
      </xdr:nvSpPr>
      <xdr:spPr>
        <a:xfrm>
          <a:off x="5181600" y="6543675"/>
          <a:ext cx="457200"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80</a:t>
          </a:r>
        </a:p>
      </xdr:txBody>
    </xdr:sp>
    <xdr:clientData fLocksWithSheet="0"/>
  </xdr:twoCellAnchor>
  <xdr:twoCellAnchor>
    <xdr:from>
      <xdr:col>0</xdr:col>
      <xdr:colOff>9258300</xdr:colOff>
      <xdr:row>5</xdr:row>
      <xdr:rowOff>114300</xdr:rowOff>
    </xdr:from>
    <xdr:to>
      <xdr:col>0</xdr:col>
      <xdr:colOff>9705975</xdr:colOff>
      <xdr:row>5</xdr:row>
      <xdr:rowOff>466725</xdr:rowOff>
    </xdr:to>
    <xdr:sp>
      <xdr:nvSpPr>
        <xdr:cNvPr id="57" name="Rectangle 358">
          <a:hlinkClick r:id="rId55"/>
        </xdr:cNvPr>
        <xdr:cNvSpPr>
          <a:spLocks/>
        </xdr:cNvSpPr>
      </xdr:nvSpPr>
      <xdr:spPr>
        <a:xfrm>
          <a:off x="9258300" y="6124575"/>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68</a:t>
          </a:r>
        </a:p>
      </xdr:txBody>
    </xdr:sp>
    <xdr:clientData fLocksWithSheet="0"/>
  </xdr:twoCellAnchor>
  <xdr:twoCellAnchor>
    <xdr:from>
      <xdr:col>0</xdr:col>
      <xdr:colOff>2133600</xdr:colOff>
      <xdr:row>5</xdr:row>
      <xdr:rowOff>514350</xdr:rowOff>
    </xdr:from>
    <xdr:to>
      <xdr:col>0</xdr:col>
      <xdr:colOff>2571750</xdr:colOff>
      <xdr:row>5</xdr:row>
      <xdr:rowOff>876300</xdr:rowOff>
    </xdr:to>
    <xdr:sp>
      <xdr:nvSpPr>
        <xdr:cNvPr id="58" name="Rectangle 359">
          <a:hlinkClick r:id="rId56"/>
        </xdr:cNvPr>
        <xdr:cNvSpPr>
          <a:spLocks/>
        </xdr:cNvSpPr>
      </xdr:nvSpPr>
      <xdr:spPr>
        <a:xfrm>
          <a:off x="2133600" y="6524625"/>
          <a:ext cx="43815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74</a:t>
          </a:r>
        </a:p>
      </xdr:txBody>
    </xdr:sp>
    <xdr:clientData fLocksWithSheet="0"/>
  </xdr:twoCellAnchor>
  <xdr:twoCellAnchor>
    <xdr:from>
      <xdr:col>0</xdr:col>
      <xdr:colOff>628650</xdr:colOff>
      <xdr:row>5</xdr:row>
      <xdr:rowOff>114300</xdr:rowOff>
    </xdr:from>
    <xdr:to>
      <xdr:col>0</xdr:col>
      <xdr:colOff>1066800</xdr:colOff>
      <xdr:row>5</xdr:row>
      <xdr:rowOff>457200</xdr:rowOff>
    </xdr:to>
    <xdr:sp>
      <xdr:nvSpPr>
        <xdr:cNvPr id="59" name="Rectangle 360">
          <a:hlinkClick r:id="rId57"/>
        </xdr:cNvPr>
        <xdr:cNvSpPr>
          <a:spLocks/>
        </xdr:cNvSpPr>
      </xdr:nvSpPr>
      <xdr:spPr>
        <a:xfrm>
          <a:off x="628650" y="6124575"/>
          <a:ext cx="43815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51</a:t>
          </a:r>
        </a:p>
      </xdr:txBody>
    </xdr:sp>
    <xdr:clientData fLocksWithSheet="0"/>
  </xdr:twoCellAnchor>
  <xdr:twoCellAnchor>
    <xdr:from>
      <xdr:col>0</xdr:col>
      <xdr:colOff>3676650</xdr:colOff>
      <xdr:row>5</xdr:row>
      <xdr:rowOff>114300</xdr:rowOff>
    </xdr:from>
    <xdr:to>
      <xdr:col>0</xdr:col>
      <xdr:colOff>4114800</xdr:colOff>
      <xdr:row>5</xdr:row>
      <xdr:rowOff>457200</xdr:rowOff>
    </xdr:to>
    <xdr:sp>
      <xdr:nvSpPr>
        <xdr:cNvPr id="60" name="Rectangle 361">
          <a:hlinkClick r:id="rId58"/>
        </xdr:cNvPr>
        <xdr:cNvSpPr>
          <a:spLocks/>
        </xdr:cNvSpPr>
      </xdr:nvSpPr>
      <xdr:spPr>
        <a:xfrm>
          <a:off x="3676650" y="6124575"/>
          <a:ext cx="43815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57</a:t>
          </a:r>
        </a:p>
      </xdr:txBody>
    </xdr:sp>
    <xdr:clientData fLocksWithSheet="0"/>
  </xdr:twoCellAnchor>
  <xdr:twoCellAnchor>
    <xdr:from>
      <xdr:col>0</xdr:col>
      <xdr:colOff>6705600</xdr:colOff>
      <xdr:row>5</xdr:row>
      <xdr:rowOff>133350</xdr:rowOff>
    </xdr:from>
    <xdr:to>
      <xdr:col>0</xdr:col>
      <xdr:colOff>7153275</xdr:colOff>
      <xdr:row>5</xdr:row>
      <xdr:rowOff>476250</xdr:rowOff>
    </xdr:to>
    <xdr:sp>
      <xdr:nvSpPr>
        <xdr:cNvPr id="61" name="Rectangle 362">
          <a:hlinkClick r:id="rId59"/>
        </xdr:cNvPr>
        <xdr:cNvSpPr>
          <a:spLocks/>
        </xdr:cNvSpPr>
      </xdr:nvSpPr>
      <xdr:spPr>
        <a:xfrm>
          <a:off x="6705600" y="6143625"/>
          <a:ext cx="45720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63</a:t>
          </a:r>
        </a:p>
      </xdr:txBody>
    </xdr:sp>
    <xdr:clientData fLocksWithSheet="0"/>
  </xdr:twoCellAnchor>
  <xdr:twoCellAnchor>
    <xdr:from>
      <xdr:col>0</xdr:col>
      <xdr:colOff>5695950</xdr:colOff>
      <xdr:row>5</xdr:row>
      <xdr:rowOff>571500</xdr:rowOff>
    </xdr:from>
    <xdr:to>
      <xdr:col>0</xdr:col>
      <xdr:colOff>6153150</xdr:colOff>
      <xdr:row>5</xdr:row>
      <xdr:rowOff>933450</xdr:rowOff>
    </xdr:to>
    <xdr:sp>
      <xdr:nvSpPr>
        <xdr:cNvPr id="62" name="Rectangle 363">
          <a:hlinkClick r:id="rId60"/>
        </xdr:cNvPr>
        <xdr:cNvSpPr>
          <a:spLocks/>
        </xdr:cNvSpPr>
      </xdr:nvSpPr>
      <xdr:spPr>
        <a:xfrm>
          <a:off x="5695950" y="6581775"/>
          <a:ext cx="466725"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81</a:t>
          </a:r>
        </a:p>
      </xdr:txBody>
    </xdr:sp>
    <xdr:clientData fLocksWithSheet="0"/>
  </xdr:twoCellAnchor>
  <xdr:twoCellAnchor>
    <xdr:from>
      <xdr:col>0</xdr:col>
      <xdr:colOff>9734550</xdr:colOff>
      <xdr:row>5</xdr:row>
      <xdr:rowOff>114300</xdr:rowOff>
    </xdr:from>
    <xdr:to>
      <xdr:col>0</xdr:col>
      <xdr:colOff>10191750</xdr:colOff>
      <xdr:row>5</xdr:row>
      <xdr:rowOff>466725</xdr:rowOff>
    </xdr:to>
    <xdr:sp>
      <xdr:nvSpPr>
        <xdr:cNvPr id="63" name="Rectangle 364">
          <a:hlinkClick r:id="rId61"/>
        </xdr:cNvPr>
        <xdr:cNvSpPr>
          <a:spLocks/>
        </xdr:cNvSpPr>
      </xdr:nvSpPr>
      <xdr:spPr>
        <a:xfrm>
          <a:off x="9734550" y="6124575"/>
          <a:ext cx="466725"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69</a:t>
          </a:r>
        </a:p>
      </xdr:txBody>
    </xdr:sp>
    <xdr:clientData fLocksWithSheet="0"/>
  </xdr:twoCellAnchor>
  <xdr:twoCellAnchor>
    <xdr:from>
      <xdr:col>0</xdr:col>
      <xdr:colOff>2628900</xdr:colOff>
      <xdr:row>5</xdr:row>
      <xdr:rowOff>514350</xdr:rowOff>
    </xdr:from>
    <xdr:to>
      <xdr:col>0</xdr:col>
      <xdr:colOff>3086100</xdr:colOff>
      <xdr:row>5</xdr:row>
      <xdr:rowOff>885825</xdr:rowOff>
    </xdr:to>
    <xdr:sp>
      <xdr:nvSpPr>
        <xdr:cNvPr id="64" name="Rectangle 365">
          <a:hlinkClick r:id="rId62"/>
        </xdr:cNvPr>
        <xdr:cNvSpPr>
          <a:spLocks/>
        </xdr:cNvSpPr>
      </xdr:nvSpPr>
      <xdr:spPr>
        <a:xfrm>
          <a:off x="2628900" y="6524625"/>
          <a:ext cx="466725"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75</a:t>
          </a:r>
        </a:p>
      </xdr:txBody>
    </xdr:sp>
    <xdr:clientData fLocksWithSheet="0"/>
  </xdr:twoCellAnchor>
  <xdr:twoCellAnchor>
    <xdr:from>
      <xdr:col>0</xdr:col>
      <xdr:colOff>1123950</xdr:colOff>
      <xdr:row>5</xdr:row>
      <xdr:rowOff>114300</xdr:rowOff>
    </xdr:from>
    <xdr:to>
      <xdr:col>0</xdr:col>
      <xdr:colOff>1571625</xdr:colOff>
      <xdr:row>5</xdr:row>
      <xdr:rowOff>457200</xdr:rowOff>
    </xdr:to>
    <xdr:sp>
      <xdr:nvSpPr>
        <xdr:cNvPr id="65" name="Rectangle 366">
          <a:hlinkClick r:id="rId63"/>
        </xdr:cNvPr>
        <xdr:cNvSpPr>
          <a:spLocks/>
        </xdr:cNvSpPr>
      </xdr:nvSpPr>
      <xdr:spPr>
        <a:xfrm>
          <a:off x="1123950" y="6124575"/>
          <a:ext cx="45720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52</a:t>
          </a:r>
        </a:p>
      </xdr:txBody>
    </xdr:sp>
    <xdr:clientData fLocksWithSheet="0"/>
  </xdr:twoCellAnchor>
  <xdr:twoCellAnchor>
    <xdr:from>
      <xdr:col>0</xdr:col>
      <xdr:colOff>4171950</xdr:colOff>
      <xdr:row>5</xdr:row>
      <xdr:rowOff>133350</xdr:rowOff>
    </xdr:from>
    <xdr:to>
      <xdr:col>0</xdr:col>
      <xdr:colOff>4619625</xdr:colOff>
      <xdr:row>5</xdr:row>
      <xdr:rowOff>476250</xdr:rowOff>
    </xdr:to>
    <xdr:sp>
      <xdr:nvSpPr>
        <xdr:cNvPr id="66" name="Rectangle 367">
          <a:hlinkClick r:id="rId64"/>
        </xdr:cNvPr>
        <xdr:cNvSpPr>
          <a:spLocks/>
        </xdr:cNvSpPr>
      </xdr:nvSpPr>
      <xdr:spPr>
        <a:xfrm>
          <a:off x="4171950" y="6143625"/>
          <a:ext cx="45720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58</a:t>
          </a:r>
        </a:p>
      </xdr:txBody>
    </xdr:sp>
    <xdr:clientData fLocksWithSheet="0"/>
  </xdr:twoCellAnchor>
  <xdr:twoCellAnchor>
    <xdr:from>
      <xdr:col>0</xdr:col>
      <xdr:colOff>7219950</xdr:colOff>
      <xdr:row>5</xdr:row>
      <xdr:rowOff>133350</xdr:rowOff>
    </xdr:from>
    <xdr:to>
      <xdr:col>0</xdr:col>
      <xdr:colOff>7677150</xdr:colOff>
      <xdr:row>5</xdr:row>
      <xdr:rowOff>476250</xdr:rowOff>
    </xdr:to>
    <xdr:sp>
      <xdr:nvSpPr>
        <xdr:cNvPr id="67" name="Rectangle 368">
          <a:hlinkClick r:id="rId65"/>
        </xdr:cNvPr>
        <xdr:cNvSpPr>
          <a:spLocks/>
        </xdr:cNvSpPr>
      </xdr:nvSpPr>
      <xdr:spPr>
        <a:xfrm>
          <a:off x="7219950" y="6143625"/>
          <a:ext cx="466725"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64</a:t>
          </a:r>
        </a:p>
      </xdr:txBody>
    </xdr:sp>
    <xdr:clientData fLocksWithSheet="0"/>
  </xdr:twoCellAnchor>
  <xdr:twoCellAnchor>
    <xdr:from>
      <xdr:col>0</xdr:col>
      <xdr:colOff>133350</xdr:colOff>
      <xdr:row>5</xdr:row>
      <xdr:rowOff>533400</xdr:rowOff>
    </xdr:from>
    <xdr:to>
      <xdr:col>0</xdr:col>
      <xdr:colOff>581025</xdr:colOff>
      <xdr:row>5</xdr:row>
      <xdr:rowOff>876300</xdr:rowOff>
    </xdr:to>
    <xdr:sp>
      <xdr:nvSpPr>
        <xdr:cNvPr id="68" name="Rectangle 369">
          <a:hlinkClick r:id="rId66"/>
        </xdr:cNvPr>
        <xdr:cNvSpPr>
          <a:spLocks/>
        </xdr:cNvSpPr>
      </xdr:nvSpPr>
      <xdr:spPr>
        <a:xfrm>
          <a:off x="133350" y="6543675"/>
          <a:ext cx="43815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70</a:t>
          </a:r>
        </a:p>
      </xdr:txBody>
    </xdr:sp>
    <xdr:clientData fLocksWithSheet="0"/>
  </xdr:twoCellAnchor>
  <xdr:twoCellAnchor>
    <xdr:from>
      <xdr:col>0</xdr:col>
      <xdr:colOff>3162300</xdr:colOff>
      <xdr:row>5</xdr:row>
      <xdr:rowOff>514350</xdr:rowOff>
    </xdr:from>
    <xdr:to>
      <xdr:col>0</xdr:col>
      <xdr:colOff>3629025</xdr:colOff>
      <xdr:row>5</xdr:row>
      <xdr:rowOff>885825</xdr:rowOff>
    </xdr:to>
    <xdr:sp>
      <xdr:nvSpPr>
        <xdr:cNvPr id="69" name="Rectangle 370">
          <a:hlinkClick r:id="rId67"/>
        </xdr:cNvPr>
        <xdr:cNvSpPr>
          <a:spLocks/>
        </xdr:cNvSpPr>
      </xdr:nvSpPr>
      <xdr:spPr>
        <a:xfrm>
          <a:off x="3162300" y="6524625"/>
          <a:ext cx="466725"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76</a:t>
          </a:r>
        </a:p>
      </xdr:txBody>
    </xdr:sp>
    <xdr:clientData fLocksWithSheet="0"/>
  </xdr:twoCellAnchor>
  <xdr:twoCellAnchor>
    <xdr:from>
      <xdr:col>0</xdr:col>
      <xdr:colOff>1657350</xdr:colOff>
      <xdr:row>5</xdr:row>
      <xdr:rowOff>95250</xdr:rowOff>
    </xdr:from>
    <xdr:to>
      <xdr:col>0</xdr:col>
      <xdr:colOff>2114550</xdr:colOff>
      <xdr:row>5</xdr:row>
      <xdr:rowOff>438150</xdr:rowOff>
    </xdr:to>
    <xdr:sp>
      <xdr:nvSpPr>
        <xdr:cNvPr id="70" name="Rectangle 371">
          <a:hlinkClick r:id="rId68"/>
        </xdr:cNvPr>
        <xdr:cNvSpPr>
          <a:spLocks/>
        </xdr:cNvSpPr>
      </xdr:nvSpPr>
      <xdr:spPr>
        <a:xfrm>
          <a:off x="1657350" y="6105525"/>
          <a:ext cx="45720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53</a:t>
          </a:r>
        </a:p>
      </xdr:txBody>
    </xdr:sp>
    <xdr:clientData fLocksWithSheet="0"/>
  </xdr:twoCellAnchor>
  <xdr:twoCellAnchor>
    <xdr:from>
      <xdr:col>0</xdr:col>
      <xdr:colOff>4648200</xdr:colOff>
      <xdr:row>5</xdr:row>
      <xdr:rowOff>152400</xdr:rowOff>
    </xdr:from>
    <xdr:to>
      <xdr:col>0</xdr:col>
      <xdr:colOff>5105400</xdr:colOff>
      <xdr:row>5</xdr:row>
      <xdr:rowOff>495300</xdr:rowOff>
    </xdr:to>
    <xdr:sp>
      <xdr:nvSpPr>
        <xdr:cNvPr id="71" name="Rectangle 372">
          <a:hlinkClick r:id="rId69"/>
        </xdr:cNvPr>
        <xdr:cNvSpPr>
          <a:spLocks/>
        </xdr:cNvSpPr>
      </xdr:nvSpPr>
      <xdr:spPr>
        <a:xfrm>
          <a:off x="4648200" y="6162675"/>
          <a:ext cx="466725"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59</a:t>
          </a:r>
        </a:p>
      </xdr:txBody>
    </xdr:sp>
    <xdr:clientData fLocksWithSheet="0"/>
  </xdr:twoCellAnchor>
  <xdr:twoCellAnchor>
    <xdr:from>
      <xdr:col>0</xdr:col>
      <xdr:colOff>7734300</xdr:colOff>
      <xdr:row>5</xdr:row>
      <xdr:rowOff>114300</xdr:rowOff>
    </xdr:from>
    <xdr:to>
      <xdr:col>0</xdr:col>
      <xdr:colOff>8181975</xdr:colOff>
      <xdr:row>5</xdr:row>
      <xdr:rowOff>457200</xdr:rowOff>
    </xdr:to>
    <xdr:sp>
      <xdr:nvSpPr>
        <xdr:cNvPr id="72" name="Rectangle 373">
          <a:hlinkClick r:id="rId70"/>
        </xdr:cNvPr>
        <xdr:cNvSpPr>
          <a:spLocks/>
        </xdr:cNvSpPr>
      </xdr:nvSpPr>
      <xdr:spPr>
        <a:xfrm>
          <a:off x="7734300" y="6124575"/>
          <a:ext cx="45720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65</a:t>
          </a:r>
        </a:p>
      </xdr:txBody>
    </xdr:sp>
    <xdr:clientData fLocksWithSheet="0"/>
  </xdr:twoCellAnchor>
  <xdr:twoCellAnchor>
    <xdr:from>
      <xdr:col>0</xdr:col>
      <xdr:colOff>6724650</xdr:colOff>
      <xdr:row>5</xdr:row>
      <xdr:rowOff>533400</xdr:rowOff>
    </xdr:from>
    <xdr:to>
      <xdr:col>0</xdr:col>
      <xdr:colOff>7172325</xdr:colOff>
      <xdr:row>5</xdr:row>
      <xdr:rowOff>895350</xdr:rowOff>
    </xdr:to>
    <xdr:sp>
      <xdr:nvSpPr>
        <xdr:cNvPr id="73" name="Rectangle 374">
          <a:hlinkClick r:id="rId71"/>
        </xdr:cNvPr>
        <xdr:cNvSpPr>
          <a:spLocks/>
        </xdr:cNvSpPr>
      </xdr:nvSpPr>
      <xdr:spPr>
        <a:xfrm>
          <a:off x="6724650" y="6543675"/>
          <a:ext cx="45720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83</a:t>
          </a:r>
        </a:p>
      </xdr:txBody>
    </xdr:sp>
    <xdr:clientData fLocksWithSheet="0"/>
  </xdr:twoCellAnchor>
  <xdr:twoCellAnchor>
    <xdr:from>
      <xdr:col>0</xdr:col>
      <xdr:colOff>628650</xdr:colOff>
      <xdr:row>5</xdr:row>
      <xdr:rowOff>514350</xdr:rowOff>
    </xdr:from>
    <xdr:to>
      <xdr:col>0</xdr:col>
      <xdr:colOff>1085850</xdr:colOff>
      <xdr:row>5</xdr:row>
      <xdr:rowOff>885825</xdr:rowOff>
    </xdr:to>
    <xdr:sp>
      <xdr:nvSpPr>
        <xdr:cNvPr id="74" name="Rectangle 375">
          <a:hlinkClick r:id="rId72"/>
        </xdr:cNvPr>
        <xdr:cNvSpPr>
          <a:spLocks/>
        </xdr:cNvSpPr>
      </xdr:nvSpPr>
      <xdr:spPr>
        <a:xfrm>
          <a:off x="628650" y="6524625"/>
          <a:ext cx="457200"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71</a:t>
          </a:r>
        </a:p>
      </xdr:txBody>
    </xdr:sp>
    <xdr:clientData fLocksWithSheet="0"/>
  </xdr:twoCellAnchor>
  <xdr:twoCellAnchor>
    <xdr:from>
      <xdr:col>0</xdr:col>
      <xdr:colOff>3676650</xdr:colOff>
      <xdr:row>5</xdr:row>
      <xdr:rowOff>533400</xdr:rowOff>
    </xdr:from>
    <xdr:to>
      <xdr:col>0</xdr:col>
      <xdr:colOff>4114800</xdr:colOff>
      <xdr:row>5</xdr:row>
      <xdr:rowOff>885825</xdr:rowOff>
    </xdr:to>
    <xdr:sp>
      <xdr:nvSpPr>
        <xdr:cNvPr id="75" name="Rectangle 376">
          <a:hlinkClick r:id="rId73"/>
        </xdr:cNvPr>
        <xdr:cNvSpPr>
          <a:spLocks/>
        </xdr:cNvSpPr>
      </xdr:nvSpPr>
      <xdr:spPr>
        <a:xfrm>
          <a:off x="3676650" y="6543675"/>
          <a:ext cx="43815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77</a:t>
          </a:r>
        </a:p>
      </xdr:txBody>
    </xdr:sp>
    <xdr:clientData fLocksWithSheet="0"/>
  </xdr:twoCellAnchor>
  <xdr:twoCellAnchor>
    <xdr:from>
      <xdr:col>0</xdr:col>
      <xdr:colOff>2171700</xdr:colOff>
      <xdr:row>5</xdr:row>
      <xdr:rowOff>95250</xdr:rowOff>
    </xdr:from>
    <xdr:to>
      <xdr:col>0</xdr:col>
      <xdr:colOff>2628900</xdr:colOff>
      <xdr:row>5</xdr:row>
      <xdr:rowOff>438150</xdr:rowOff>
    </xdr:to>
    <xdr:sp>
      <xdr:nvSpPr>
        <xdr:cNvPr id="76" name="Rectangle 377">
          <a:hlinkClick r:id="rId74"/>
        </xdr:cNvPr>
        <xdr:cNvSpPr>
          <a:spLocks/>
        </xdr:cNvSpPr>
      </xdr:nvSpPr>
      <xdr:spPr>
        <a:xfrm>
          <a:off x="2171700" y="6105525"/>
          <a:ext cx="45720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54</a:t>
          </a:r>
        </a:p>
      </xdr:txBody>
    </xdr:sp>
    <xdr:clientData fLocksWithSheet="0"/>
  </xdr:twoCellAnchor>
  <xdr:twoCellAnchor>
    <xdr:from>
      <xdr:col>0</xdr:col>
      <xdr:colOff>5181600</xdr:colOff>
      <xdr:row>5</xdr:row>
      <xdr:rowOff>152400</xdr:rowOff>
    </xdr:from>
    <xdr:to>
      <xdr:col>0</xdr:col>
      <xdr:colOff>5629275</xdr:colOff>
      <xdr:row>5</xdr:row>
      <xdr:rowOff>495300</xdr:rowOff>
    </xdr:to>
    <xdr:sp>
      <xdr:nvSpPr>
        <xdr:cNvPr id="77" name="Rectangle 378">
          <a:hlinkClick r:id="rId75"/>
        </xdr:cNvPr>
        <xdr:cNvSpPr>
          <a:spLocks/>
        </xdr:cNvSpPr>
      </xdr:nvSpPr>
      <xdr:spPr>
        <a:xfrm>
          <a:off x="5181600" y="6162675"/>
          <a:ext cx="45720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60</a:t>
          </a:r>
        </a:p>
      </xdr:txBody>
    </xdr:sp>
    <xdr:clientData fLocksWithSheet="0"/>
  </xdr:twoCellAnchor>
  <xdr:twoCellAnchor>
    <xdr:from>
      <xdr:col>0</xdr:col>
      <xdr:colOff>8229600</xdr:colOff>
      <xdr:row>5</xdr:row>
      <xdr:rowOff>114300</xdr:rowOff>
    </xdr:from>
    <xdr:to>
      <xdr:col>0</xdr:col>
      <xdr:colOff>8686800</xdr:colOff>
      <xdr:row>5</xdr:row>
      <xdr:rowOff>457200</xdr:rowOff>
    </xdr:to>
    <xdr:sp>
      <xdr:nvSpPr>
        <xdr:cNvPr id="78" name="Rectangle 379">
          <a:hlinkClick r:id="rId76"/>
        </xdr:cNvPr>
        <xdr:cNvSpPr>
          <a:spLocks/>
        </xdr:cNvSpPr>
      </xdr:nvSpPr>
      <xdr:spPr>
        <a:xfrm>
          <a:off x="8229600" y="6124575"/>
          <a:ext cx="466725"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66</a:t>
          </a:r>
        </a:p>
      </xdr:txBody>
    </xdr:sp>
    <xdr:clientData fLocksWithSheet="0"/>
  </xdr:twoCellAnchor>
  <xdr:twoCellAnchor>
    <xdr:from>
      <xdr:col>0</xdr:col>
      <xdr:colOff>7239000</xdr:colOff>
      <xdr:row>5</xdr:row>
      <xdr:rowOff>533400</xdr:rowOff>
    </xdr:from>
    <xdr:to>
      <xdr:col>0</xdr:col>
      <xdr:colOff>7696200</xdr:colOff>
      <xdr:row>5</xdr:row>
      <xdr:rowOff>904875</xdr:rowOff>
    </xdr:to>
    <xdr:sp>
      <xdr:nvSpPr>
        <xdr:cNvPr id="79" name="Rectangle 380">
          <a:hlinkClick r:id="rId77"/>
        </xdr:cNvPr>
        <xdr:cNvSpPr>
          <a:spLocks/>
        </xdr:cNvSpPr>
      </xdr:nvSpPr>
      <xdr:spPr>
        <a:xfrm>
          <a:off x="7239000" y="6543675"/>
          <a:ext cx="457200"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84</a:t>
          </a:r>
        </a:p>
      </xdr:txBody>
    </xdr:sp>
    <xdr:clientData fLocksWithSheet="0"/>
  </xdr:twoCellAnchor>
  <xdr:twoCellAnchor>
    <xdr:from>
      <xdr:col>0</xdr:col>
      <xdr:colOff>1104900</xdr:colOff>
      <xdr:row>5</xdr:row>
      <xdr:rowOff>514350</xdr:rowOff>
    </xdr:from>
    <xdr:to>
      <xdr:col>0</xdr:col>
      <xdr:colOff>1552575</xdr:colOff>
      <xdr:row>5</xdr:row>
      <xdr:rowOff>876300</xdr:rowOff>
    </xdr:to>
    <xdr:sp>
      <xdr:nvSpPr>
        <xdr:cNvPr id="80" name="Rectangle 381">
          <a:hlinkClick r:id="rId78"/>
        </xdr:cNvPr>
        <xdr:cNvSpPr>
          <a:spLocks/>
        </xdr:cNvSpPr>
      </xdr:nvSpPr>
      <xdr:spPr>
        <a:xfrm>
          <a:off x="1104900" y="6524625"/>
          <a:ext cx="45720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72</a:t>
          </a:r>
        </a:p>
      </xdr:txBody>
    </xdr:sp>
    <xdr:clientData fLocksWithSheet="0"/>
  </xdr:twoCellAnchor>
  <xdr:twoCellAnchor>
    <xdr:from>
      <xdr:col>0</xdr:col>
      <xdr:colOff>4171950</xdr:colOff>
      <xdr:row>5</xdr:row>
      <xdr:rowOff>533400</xdr:rowOff>
    </xdr:from>
    <xdr:to>
      <xdr:col>0</xdr:col>
      <xdr:colOff>4610100</xdr:colOff>
      <xdr:row>5</xdr:row>
      <xdr:rowOff>895350</xdr:rowOff>
    </xdr:to>
    <xdr:sp>
      <xdr:nvSpPr>
        <xdr:cNvPr id="81" name="Rectangle 382">
          <a:hlinkClick r:id="rId79"/>
        </xdr:cNvPr>
        <xdr:cNvSpPr>
          <a:spLocks/>
        </xdr:cNvSpPr>
      </xdr:nvSpPr>
      <xdr:spPr>
        <a:xfrm>
          <a:off x="4171950" y="6543675"/>
          <a:ext cx="43815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78</a:t>
          </a:r>
        </a:p>
      </xdr:txBody>
    </xdr:sp>
    <xdr:clientData fLocksWithSheet="0"/>
  </xdr:twoCellAnchor>
  <xdr:twoCellAnchor>
    <xdr:from>
      <xdr:col>0</xdr:col>
      <xdr:colOff>2686050</xdr:colOff>
      <xdr:row>5</xdr:row>
      <xdr:rowOff>114300</xdr:rowOff>
    </xdr:from>
    <xdr:to>
      <xdr:col>0</xdr:col>
      <xdr:colOff>3133725</xdr:colOff>
      <xdr:row>5</xdr:row>
      <xdr:rowOff>457200</xdr:rowOff>
    </xdr:to>
    <xdr:sp>
      <xdr:nvSpPr>
        <xdr:cNvPr id="82" name="Rectangle 383">
          <a:hlinkClick r:id="rId80"/>
        </xdr:cNvPr>
        <xdr:cNvSpPr>
          <a:spLocks/>
        </xdr:cNvSpPr>
      </xdr:nvSpPr>
      <xdr:spPr>
        <a:xfrm>
          <a:off x="2686050" y="6124575"/>
          <a:ext cx="438150"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55</a:t>
          </a:r>
        </a:p>
      </xdr:txBody>
    </xdr:sp>
    <xdr:clientData fLocksWithSheet="0"/>
  </xdr:twoCellAnchor>
  <xdr:twoCellAnchor>
    <xdr:from>
      <xdr:col>0</xdr:col>
      <xdr:colOff>5695950</xdr:colOff>
      <xdr:row>5</xdr:row>
      <xdr:rowOff>152400</xdr:rowOff>
    </xdr:from>
    <xdr:to>
      <xdr:col>0</xdr:col>
      <xdr:colOff>6153150</xdr:colOff>
      <xdr:row>5</xdr:row>
      <xdr:rowOff>495300</xdr:rowOff>
    </xdr:to>
    <xdr:sp>
      <xdr:nvSpPr>
        <xdr:cNvPr id="83" name="Rectangle 384">
          <a:hlinkClick r:id="rId81"/>
        </xdr:cNvPr>
        <xdr:cNvSpPr>
          <a:spLocks/>
        </xdr:cNvSpPr>
      </xdr:nvSpPr>
      <xdr:spPr>
        <a:xfrm>
          <a:off x="5695950" y="6162675"/>
          <a:ext cx="466725" cy="3429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61</a:t>
          </a:r>
        </a:p>
      </xdr:txBody>
    </xdr:sp>
    <xdr:clientData fLocksWithSheet="0"/>
  </xdr:twoCellAnchor>
  <xdr:twoCellAnchor>
    <xdr:from>
      <xdr:col>0</xdr:col>
      <xdr:colOff>8763000</xdr:colOff>
      <xdr:row>5</xdr:row>
      <xdr:rowOff>95250</xdr:rowOff>
    </xdr:from>
    <xdr:to>
      <xdr:col>0</xdr:col>
      <xdr:colOff>9201150</xdr:colOff>
      <xdr:row>5</xdr:row>
      <xdr:rowOff>457200</xdr:rowOff>
    </xdr:to>
    <xdr:sp>
      <xdr:nvSpPr>
        <xdr:cNvPr id="84" name="Rectangle 385">
          <a:hlinkClick r:id="rId82"/>
        </xdr:cNvPr>
        <xdr:cNvSpPr>
          <a:spLocks/>
        </xdr:cNvSpPr>
      </xdr:nvSpPr>
      <xdr:spPr>
        <a:xfrm>
          <a:off x="8763000" y="6105525"/>
          <a:ext cx="43815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67</a:t>
          </a:r>
        </a:p>
      </xdr:txBody>
    </xdr:sp>
    <xdr:clientData fLocksWithSheet="0"/>
  </xdr:twoCellAnchor>
  <xdr:twoCellAnchor>
    <xdr:from>
      <xdr:col>0</xdr:col>
      <xdr:colOff>7715250</xdr:colOff>
      <xdr:row>5</xdr:row>
      <xdr:rowOff>533400</xdr:rowOff>
    </xdr:from>
    <xdr:to>
      <xdr:col>0</xdr:col>
      <xdr:colOff>8172450</xdr:colOff>
      <xdr:row>5</xdr:row>
      <xdr:rowOff>895350</xdr:rowOff>
    </xdr:to>
    <xdr:sp>
      <xdr:nvSpPr>
        <xdr:cNvPr id="85" name="Rectangle 386">
          <a:hlinkClick r:id="rId83"/>
        </xdr:cNvPr>
        <xdr:cNvSpPr>
          <a:spLocks/>
        </xdr:cNvSpPr>
      </xdr:nvSpPr>
      <xdr:spPr>
        <a:xfrm>
          <a:off x="7715250" y="6543675"/>
          <a:ext cx="466725"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85</a:t>
          </a:r>
        </a:p>
      </xdr:txBody>
    </xdr:sp>
    <xdr:clientData fLocksWithSheet="0"/>
  </xdr:twoCellAnchor>
  <xdr:twoCellAnchor>
    <xdr:from>
      <xdr:col>0</xdr:col>
      <xdr:colOff>1638300</xdr:colOff>
      <xdr:row>5</xdr:row>
      <xdr:rowOff>514350</xdr:rowOff>
    </xdr:from>
    <xdr:to>
      <xdr:col>0</xdr:col>
      <xdr:colOff>2085975</xdr:colOff>
      <xdr:row>5</xdr:row>
      <xdr:rowOff>876300</xdr:rowOff>
    </xdr:to>
    <xdr:sp>
      <xdr:nvSpPr>
        <xdr:cNvPr id="86" name="Rectangle 387">
          <a:hlinkClick r:id="rId84"/>
        </xdr:cNvPr>
        <xdr:cNvSpPr>
          <a:spLocks/>
        </xdr:cNvSpPr>
      </xdr:nvSpPr>
      <xdr:spPr>
        <a:xfrm>
          <a:off x="1638300" y="6524625"/>
          <a:ext cx="45720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73</a:t>
          </a:r>
        </a:p>
      </xdr:txBody>
    </xdr:sp>
    <xdr:clientData fLocksWithSheet="0"/>
  </xdr:twoCellAnchor>
  <xdr:twoCellAnchor>
    <xdr:from>
      <xdr:col>0</xdr:col>
      <xdr:colOff>4667250</xdr:colOff>
      <xdr:row>5</xdr:row>
      <xdr:rowOff>552450</xdr:rowOff>
    </xdr:from>
    <xdr:to>
      <xdr:col>0</xdr:col>
      <xdr:colOff>5114925</xdr:colOff>
      <xdr:row>5</xdr:row>
      <xdr:rowOff>914400</xdr:rowOff>
    </xdr:to>
    <xdr:sp>
      <xdr:nvSpPr>
        <xdr:cNvPr id="87" name="Rectangle 388">
          <a:hlinkClick r:id="rId85"/>
        </xdr:cNvPr>
        <xdr:cNvSpPr>
          <a:spLocks/>
        </xdr:cNvSpPr>
      </xdr:nvSpPr>
      <xdr:spPr>
        <a:xfrm>
          <a:off x="4667250" y="6562725"/>
          <a:ext cx="45720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79</a:t>
          </a:r>
        </a:p>
      </xdr:txBody>
    </xdr:sp>
    <xdr:clientData fLocksWithSheet="0"/>
  </xdr:twoCellAnchor>
  <xdr:twoCellAnchor>
    <xdr:from>
      <xdr:col>0</xdr:col>
      <xdr:colOff>8248650</xdr:colOff>
      <xdr:row>5</xdr:row>
      <xdr:rowOff>514350</xdr:rowOff>
    </xdr:from>
    <xdr:to>
      <xdr:col>0</xdr:col>
      <xdr:colOff>8696325</xdr:colOff>
      <xdr:row>5</xdr:row>
      <xdr:rowOff>866775</xdr:rowOff>
    </xdr:to>
    <xdr:sp>
      <xdr:nvSpPr>
        <xdr:cNvPr id="88" name="Rectangle 389">
          <a:hlinkClick r:id="rId86"/>
        </xdr:cNvPr>
        <xdr:cNvSpPr>
          <a:spLocks/>
        </xdr:cNvSpPr>
      </xdr:nvSpPr>
      <xdr:spPr>
        <a:xfrm>
          <a:off x="8248650" y="6524625"/>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86</a:t>
          </a:r>
        </a:p>
      </xdr:txBody>
    </xdr:sp>
    <xdr:clientData fLocksWithSheet="0"/>
  </xdr:twoCellAnchor>
  <xdr:twoCellAnchor>
    <xdr:from>
      <xdr:col>0</xdr:col>
      <xdr:colOff>8763000</xdr:colOff>
      <xdr:row>5</xdr:row>
      <xdr:rowOff>533400</xdr:rowOff>
    </xdr:from>
    <xdr:to>
      <xdr:col>0</xdr:col>
      <xdr:colOff>9220200</xdr:colOff>
      <xdr:row>5</xdr:row>
      <xdr:rowOff>885825</xdr:rowOff>
    </xdr:to>
    <xdr:sp>
      <xdr:nvSpPr>
        <xdr:cNvPr id="89" name="Rectangle 390">
          <a:hlinkClick r:id="rId87"/>
        </xdr:cNvPr>
        <xdr:cNvSpPr>
          <a:spLocks/>
        </xdr:cNvSpPr>
      </xdr:nvSpPr>
      <xdr:spPr>
        <a:xfrm>
          <a:off x="8763000" y="6543675"/>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87</a:t>
          </a:r>
        </a:p>
      </xdr:txBody>
    </xdr:sp>
    <xdr:clientData fLocksWithSheet="0"/>
  </xdr:twoCellAnchor>
  <xdr:twoCellAnchor>
    <xdr:from>
      <xdr:col>0</xdr:col>
      <xdr:colOff>9239250</xdr:colOff>
      <xdr:row>5</xdr:row>
      <xdr:rowOff>552450</xdr:rowOff>
    </xdr:from>
    <xdr:to>
      <xdr:col>0</xdr:col>
      <xdr:colOff>9686925</xdr:colOff>
      <xdr:row>5</xdr:row>
      <xdr:rowOff>914400</xdr:rowOff>
    </xdr:to>
    <xdr:sp>
      <xdr:nvSpPr>
        <xdr:cNvPr id="90" name="Rectangle 391">
          <a:hlinkClick r:id="rId88"/>
        </xdr:cNvPr>
        <xdr:cNvSpPr>
          <a:spLocks/>
        </xdr:cNvSpPr>
      </xdr:nvSpPr>
      <xdr:spPr>
        <a:xfrm>
          <a:off x="9239250" y="6562725"/>
          <a:ext cx="45720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88</a:t>
          </a:r>
        </a:p>
      </xdr:txBody>
    </xdr:sp>
    <xdr:clientData fLocksWithSheet="0"/>
  </xdr:twoCellAnchor>
  <xdr:twoCellAnchor>
    <xdr:from>
      <xdr:col>0</xdr:col>
      <xdr:colOff>9772650</xdr:colOff>
      <xdr:row>5</xdr:row>
      <xdr:rowOff>514350</xdr:rowOff>
    </xdr:from>
    <xdr:to>
      <xdr:col>0</xdr:col>
      <xdr:colOff>10210800</xdr:colOff>
      <xdr:row>5</xdr:row>
      <xdr:rowOff>904875</xdr:rowOff>
    </xdr:to>
    <xdr:sp>
      <xdr:nvSpPr>
        <xdr:cNvPr id="91" name="Rectangle 392">
          <a:hlinkClick r:id="rId89"/>
        </xdr:cNvPr>
        <xdr:cNvSpPr>
          <a:spLocks/>
        </xdr:cNvSpPr>
      </xdr:nvSpPr>
      <xdr:spPr>
        <a:xfrm>
          <a:off x="9772650" y="6524625"/>
          <a:ext cx="438150" cy="3905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89</a:t>
          </a:r>
        </a:p>
      </xdr:txBody>
    </xdr:sp>
    <xdr:clientData fLocksWithSheet="0"/>
  </xdr:twoCellAnchor>
  <xdr:twoCellAnchor>
    <xdr:from>
      <xdr:col>0</xdr:col>
      <xdr:colOff>114300</xdr:colOff>
      <xdr:row>5</xdr:row>
      <xdr:rowOff>895350</xdr:rowOff>
    </xdr:from>
    <xdr:to>
      <xdr:col>0</xdr:col>
      <xdr:colOff>581025</xdr:colOff>
      <xdr:row>6</xdr:row>
      <xdr:rowOff>219075</xdr:rowOff>
    </xdr:to>
    <xdr:sp>
      <xdr:nvSpPr>
        <xdr:cNvPr id="92" name="Rectangle 393">
          <a:hlinkClick r:id="rId90"/>
        </xdr:cNvPr>
        <xdr:cNvSpPr>
          <a:spLocks/>
        </xdr:cNvSpPr>
      </xdr:nvSpPr>
      <xdr:spPr>
        <a:xfrm>
          <a:off x="114300" y="6905625"/>
          <a:ext cx="466725" cy="4000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90</a:t>
          </a:r>
        </a:p>
      </xdr:txBody>
    </xdr:sp>
    <xdr:clientData fLocksWithSheet="0"/>
  </xdr:twoCellAnchor>
  <xdr:twoCellAnchor>
    <xdr:from>
      <xdr:col>0</xdr:col>
      <xdr:colOff>647700</xdr:colOff>
      <xdr:row>5</xdr:row>
      <xdr:rowOff>933450</xdr:rowOff>
    </xdr:from>
    <xdr:to>
      <xdr:col>0</xdr:col>
      <xdr:colOff>1085850</xdr:colOff>
      <xdr:row>6</xdr:row>
      <xdr:rowOff>209550</xdr:rowOff>
    </xdr:to>
    <xdr:sp>
      <xdr:nvSpPr>
        <xdr:cNvPr id="93" name="Rectangle 394">
          <a:hlinkClick r:id="rId91"/>
        </xdr:cNvPr>
        <xdr:cNvSpPr>
          <a:spLocks/>
        </xdr:cNvSpPr>
      </xdr:nvSpPr>
      <xdr:spPr>
        <a:xfrm>
          <a:off x="647700" y="6943725"/>
          <a:ext cx="428625"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91</a:t>
          </a:r>
        </a:p>
      </xdr:txBody>
    </xdr:sp>
    <xdr:clientData fLocksWithSheet="0"/>
  </xdr:twoCellAnchor>
  <xdr:twoCellAnchor>
    <xdr:from>
      <xdr:col>0</xdr:col>
      <xdr:colOff>1143000</xdr:colOff>
      <xdr:row>5</xdr:row>
      <xdr:rowOff>914400</xdr:rowOff>
    </xdr:from>
    <xdr:to>
      <xdr:col>0</xdr:col>
      <xdr:colOff>1552575</xdr:colOff>
      <xdr:row>6</xdr:row>
      <xdr:rowOff>219075</xdr:rowOff>
    </xdr:to>
    <xdr:sp>
      <xdr:nvSpPr>
        <xdr:cNvPr id="94" name="Rectangle 395">
          <a:hlinkClick r:id="rId92"/>
        </xdr:cNvPr>
        <xdr:cNvSpPr>
          <a:spLocks/>
        </xdr:cNvSpPr>
      </xdr:nvSpPr>
      <xdr:spPr>
        <a:xfrm>
          <a:off x="1143000" y="6924675"/>
          <a:ext cx="409575" cy="3810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92</a:t>
          </a:r>
        </a:p>
      </xdr:txBody>
    </xdr:sp>
    <xdr:clientData fLocksWithSheet="0"/>
  </xdr:twoCellAnchor>
  <xdr:twoCellAnchor>
    <xdr:from>
      <xdr:col>0</xdr:col>
      <xdr:colOff>1600200</xdr:colOff>
      <xdr:row>5</xdr:row>
      <xdr:rowOff>914400</xdr:rowOff>
    </xdr:from>
    <xdr:to>
      <xdr:col>0</xdr:col>
      <xdr:colOff>2057400</xdr:colOff>
      <xdr:row>6</xdr:row>
      <xdr:rowOff>200025</xdr:rowOff>
    </xdr:to>
    <xdr:sp>
      <xdr:nvSpPr>
        <xdr:cNvPr id="95" name="Rectangle 396">
          <a:hlinkClick r:id="rId93"/>
        </xdr:cNvPr>
        <xdr:cNvSpPr>
          <a:spLocks/>
        </xdr:cNvSpPr>
      </xdr:nvSpPr>
      <xdr:spPr>
        <a:xfrm>
          <a:off x="1600200" y="6924675"/>
          <a:ext cx="466725"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93</a:t>
          </a:r>
        </a:p>
      </xdr:txBody>
    </xdr:sp>
    <xdr:clientData fLocksWithSheet="0"/>
  </xdr:twoCellAnchor>
  <xdr:twoCellAnchor>
    <xdr:from>
      <xdr:col>0</xdr:col>
      <xdr:colOff>2133600</xdr:colOff>
      <xdr:row>5</xdr:row>
      <xdr:rowOff>914400</xdr:rowOff>
    </xdr:from>
    <xdr:to>
      <xdr:col>0</xdr:col>
      <xdr:colOff>2571750</xdr:colOff>
      <xdr:row>6</xdr:row>
      <xdr:rowOff>209550</xdr:rowOff>
    </xdr:to>
    <xdr:sp>
      <xdr:nvSpPr>
        <xdr:cNvPr id="96" name="Rectangle 397">
          <a:hlinkClick r:id="rId94"/>
        </xdr:cNvPr>
        <xdr:cNvSpPr>
          <a:spLocks/>
        </xdr:cNvSpPr>
      </xdr:nvSpPr>
      <xdr:spPr>
        <a:xfrm>
          <a:off x="2133600" y="6924675"/>
          <a:ext cx="438150"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94</a:t>
          </a:r>
        </a:p>
      </xdr:txBody>
    </xdr:sp>
    <xdr:clientData fLocksWithSheet="0"/>
  </xdr:twoCellAnchor>
  <xdr:twoCellAnchor>
    <xdr:from>
      <xdr:col>0</xdr:col>
      <xdr:colOff>2647950</xdr:colOff>
      <xdr:row>5</xdr:row>
      <xdr:rowOff>933450</xdr:rowOff>
    </xdr:from>
    <xdr:to>
      <xdr:col>0</xdr:col>
      <xdr:colOff>3105150</xdr:colOff>
      <xdr:row>6</xdr:row>
      <xdr:rowOff>228600</xdr:rowOff>
    </xdr:to>
    <xdr:sp>
      <xdr:nvSpPr>
        <xdr:cNvPr id="97" name="Rectangle 398">
          <a:hlinkClick r:id="rId95"/>
        </xdr:cNvPr>
        <xdr:cNvSpPr>
          <a:spLocks/>
        </xdr:cNvSpPr>
      </xdr:nvSpPr>
      <xdr:spPr>
        <a:xfrm>
          <a:off x="2647950" y="6943725"/>
          <a:ext cx="466725"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95</a:t>
          </a:r>
        </a:p>
      </xdr:txBody>
    </xdr:sp>
    <xdr:clientData fLocksWithSheet="0"/>
  </xdr:twoCellAnchor>
  <xdr:twoCellAnchor>
    <xdr:from>
      <xdr:col>0</xdr:col>
      <xdr:colOff>3162300</xdr:colOff>
      <xdr:row>5</xdr:row>
      <xdr:rowOff>914400</xdr:rowOff>
    </xdr:from>
    <xdr:to>
      <xdr:col>0</xdr:col>
      <xdr:colOff>3629025</xdr:colOff>
      <xdr:row>6</xdr:row>
      <xdr:rowOff>209550</xdr:rowOff>
    </xdr:to>
    <xdr:sp>
      <xdr:nvSpPr>
        <xdr:cNvPr id="98" name="Rectangle 399">
          <a:hlinkClick r:id="rId96"/>
        </xdr:cNvPr>
        <xdr:cNvSpPr>
          <a:spLocks/>
        </xdr:cNvSpPr>
      </xdr:nvSpPr>
      <xdr:spPr>
        <a:xfrm>
          <a:off x="3162300" y="6924675"/>
          <a:ext cx="466725"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96</a:t>
          </a:r>
        </a:p>
      </xdr:txBody>
    </xdr:sp>
    <xdr:clientData fLocksWithSheet="0"/>
  </xdr:twoCellAnchor>
  <xdr:twoCellAnchor>
    <xdr:from>
      <xdr:col>0</xdr:col>
      <xdr:colOff>5200650</xdr:colOff>
      <xdr:row>5</xdr:row>
      <xdr:rowOff>990600</xdr:rowOff>
    </xdr:from>
    <xdr:to>
      <xdr:col>0</xdr:col>
      <xdr:colOff>5648325</xdr:colOff>
      <xdr:row>6</xdr:row>
      <xdr:rowOff>266700</xdr:rowOff>
    </xdr:to>
    <xdr:sp>
      <xdr:nvSpPr>
        <xdr:cNvPr id="99" name="Rectangle 400">
          <a:hlinkClick r:id="rId97"/>
        </xdr:cNvPr>
        <xdr:cNvSpPr>
          <a:spLocks/>
        </xdr:cNvSpPr>
      </xdr:nvSpPr>
      <xdr:spPr>
        <a:xfrm>
          <a:off x="5200650" y="7000875"/>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100</a:t>
          </a:r>
        </a:p>
      </xdr:txBody>
    </xdr:sp>
    <xdr:clientData fLocksWithSheet="0"/>
  </xdr:twoCellAnchor>
  <xdr:twoCellAnchor>
    <xdr:from>
      <xdr:col>0</xdr:col>
      <xdr:colOff>5715000</xdr:colOff>
      <xdr:row>5</xdr:row>
      <xdr:rowOff>971550</xdr:rowOff>
    </xdr:from>
    <xdr:to>
      <xdr:col>0</xdr:col>
      <xdr:colOff>6172200</xdr:colOff>
      <xdr:row>6</xdr:row>
      <xdr:rowOff>247650</xdr:rowOff>
    </xdr:to>
    <xdr:sp>
      <xdr:nvSpPr>
        <xdr:cNvPr id="100" name="Rectangle 401">
          <a:hlinkClick r:id="rId98"/>
        </xdr:cNvPr>
        <xdr:cNvSpPr>
          <a:spLocks/>
        </xdr:cNvSpPr>
      </xdr:nvSpPr>
      <xdr:spPr>
        <a:xfrm>
          <a:off x="5715000" y="6981825"/>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101</a:t>
          </a:r>
        </a:p>
      </xdr:txBody>
    </xdr:sp>
    <xdr:clientData fLocksWithSheet="0"/>
  </xdr:twoCellAnchor>
  <xdr:twoCellAnchor>
    <xdr:from>
      <xdr:col>0</xdr:col>
      <xdr:colOff>6210300</xdr:colOff>
      <xdr:row>5</xdr:row>
      <xdr:rowOff>971550</xdr:rowOff>
    </xdr:from>
    <xdr:to>
      <xdr:col>0</xdr:col>
      <xdr:colOff>6677025</xdr:colOff>
      <xdr:row>6</xdr:row>
      <xdr:rowOff>247650</xdr:rowOff>
    </xdr:to>
    <xdr:sp>
      <xdr:nvSpPr>
        <xdr:cNvPr id="101" name="Rectangle 402">
          <a:hlinkClick r:id="rId99"/>
        </xdr:cNvPr>
        <xdr:cNvSpPr>
          <a:spLocks/>
        </xdr:cNvSpPr>
      </xdr:nvSpPr>
      <xdr:spPr>
        <a:xfrm>
          <a:off x="6210300" y="6981825"/>
          <a:ext cx="466725"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102</a:t>
          </a:r>
        </a:p>
      </xdr:txBody>
    </xdr:sp>
    <xdr:clientData fLocksWithSheet="0"/>
  </xdr:twoCellAnchor>
  <xdr:twoCellAnchor>
    <xdr:from>
      <xdr:col>0</xdr:col>
      <xdr:colOff>1104900</xdr:colOff>
      <xdr:row>6</xdr:row>
      <xdr:rowOff>228600</xdr:rowOff>
    </xdr:from>
    <xdr:to>
      <xdr:col>0</xdr:col>
      <xdr:colOff>1562100</xdr:colOff>
      <xdr:row>7</xdr:row>
      <xdr:rowOff>209550</xdr:rowOff>
    </xdr:to>
    <xdr:sp>
      <xdr:nvSpPr>
        <xdr:cNvPr id="102" name="Rectangle 403">
          <a:hlinkClick r:id="rId100"/>
        </xdr:cNvPr>
        <xdr:cNvSpPr>
          <a:spLocks/>
        </xdr:cNvSpPr>
      </xdr:nvSpPr>
      <xdr:spPr>
        <a:xfrm>
          <a:off x="1104900" y="7315200"/>
          <a:ext cx="466725"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112</a:t>
          </a:r>
        </a:p>
      </xdr:txBody>
    </xdr:sp>
    <xdr:clientData fLocksWithSheet="0"/>
  </xdr:twoCellAnchor>
  <xdr:twoCellAnchor>
    <xdr:from>
      <xdr:col>0</xdr:col>
      <xdr:colOff>6724650</xdr:colOff>
      <xdr:row>5</xdr:row>
      <xdr:rowOff>952500</xdr:rowOff>
    </xdr:from>
    <xdr:to>
      <xdr:col>0</xdr:col>
      <xdr:colOff>7172325</xdr:colOff>
      <xdr:row>6</xdr:row>
      <xdr:rowOff>228600</xdr:rowOff>
    </xdr:to>
    <xdr:sp>
      <xdr:nvSpPr>
        <xdr:cNvPr id="103" name="Rectangle 404">
          <a:hlinkClick r:id="rId101"/>
        </xdr:cNvPr>
        <xdr:cNvSpPr>
          <a:spLocks/>
        </xdr:cNvSpPr>
      </xdr:nvSpPr>
      <xdr:spPr>
        <a:xfrm>
          <a:off x="6724650" y="6962775"/>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103</a:t>
          </a:r>
        </a:p>
      </xdr:txBody>
    </xdr:sp>
    <xdr:clientData fLocksWithSheet="0"/>
  </xdr:twoCellAnchor>
  <xdr:twoCellAnchor>
    <xdr:from>
      <xdr:col>0</xdr:col>
      <xdr:colOff>3657600</xdr:colOff>
      <xdr:row>5</xdr:row>
      <xdr:rowOff>914400</xdr:rowOff>
    </xdr:from>
    <xdr:to>
      <xdr:col>0</xdr:col>
      <xdr:colOff>4114800</xdr:colOff>
      <xdr:row>6</xdr:row>
      <xdr:rowOff>200025</xdr:rowOff>
    </xdr:to>
    <xdr:sp>
      <xdr:nvSpPr>
        <xdr:cNvPr id="104" name="Rectangle 405">
          <a:hlinkClick r:id="rId102"/>
        </xdr:cNvPr>
        <xdr:cNvSpPr>
          <a:spLocks/>
        </xdr:cNvSpPr>
      </xdr:nvSpPr>
      <xdr:spPr>
        <a:xfrm>
          <a:off x="3657600" y="6924675"/>
          <a:ext cx="466725"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97</a:t>
          </a:r>
        </a:p>
      </xdr:txBody>
    </xdr:sp>
    <xdr:clientData fLocksWithSheet="0"/>
  </xdr:twoCellAnchor>
  <xdr:twoCellAnchor>
    <xdr:from>
      <xdr:col>0</xdr:col>
      <xdr:colOff>7239000</xdr:colOff>
      <xdr:row>5</xdr:row>
      <xdr:rowOff>952500</xdr:rowOff>
    </xdr:from>
    <xdr:to>
      <xdr:col>0</xdr:col>
      <xdr:colOff>7696200</xdr:colOff>
      <xdr:row>6</xdr:row>
      <xdr:rowOff>228600</xdr:rowOff>
    </xdr:to>
    <xdr:sp>
      <xdr:nvSpPr>
        <xdr:cNvPr id="105" name="Rectangle 406">
          <a:hlinkClick r:id="rId103"/>
        </xdr:cNvPr>
        <xdr:cNvSpPr>
          <a:spLocks/>
        </xdr:cNvSpPr>
      </xdr:nvSpPr>
      <xdr:spPr>
        <a:xfrm>
          <a:off x="7239000" y="6962775"/>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104</a:t>
          </a:r>
        </a:p>
      </xdr:txBody>
    </xdr:sp>
    <xdr:clientData fLocksWithSheet="0"/>
  </xdr:twoCellAnchor>
  <xdr:twoCellAnchor>
    <xdr:from>
      <xdr:col>0</xdr:col>
      <xdr:colOff>4171950</xdr:colOff>
      <xdr:row>5</xdr:row>
      <xdr:rowOff>952500</xdr:rowOff>
    </xdr:from>
    <xdr:to>
      <xdr:col>0</xdr:col>
      <xdr:colOff>4610100</xdr:colOff>
      <xdr:row>6</xdr:row>
      <xdr:rowOff>228600</xdr:rowOff>
    </xdr:to>
    <xdr:sp>
      <xdr:nvSpPr>
        <xdr:cNvPr id="106" name="Rectangle 407">
          <a:hlinkClick r:id="rId104"/>
        </xdr:cNvPr>
        <xdr:cNvSpPr>
          <a:spLocks/>
        </xdr:cNvSpPr>
      </xdr:nvSpPr>
      <xdr:spPr>
        <a:xfrm>
          <a:off x="4171950" y="6962775"/>
          <a:ext cx="43815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98</a:t>
          </a:r>
        </a:p>
      </xdr:txBody>
    </xdr:sp>
    <xdr:clientData fLocksWithSheet="0"/>
  </xdr:twoCellAnchor>
  <xdr:twoCellAnchor>
    <xdr:from>
      <xdr:col>0</xdr:col>
      <xdr:colOff>7753350</xdr:colOff>
      <xdr:row>5</xdr:row>
      <xdr:rowOff>933450</xdr:rowOff>
    </xdr:from>
    <xdr:to>
      <xdr:col>0</xdr:col>
      <xdr:colOff>8210550</xdr:colOff>
      <xdr:row>6</xdr:row>
      <xdr:rowOff>209550</xdr:rowOff>
    </xdr:to>
    <xdr:sp>
      <xdr:nvSpPr>
        <xdr:cNvPr id="107" name="Rectangle 408">
          <a:hlinkClick r:id="rId105"/>
        </xdr:cNvPr>
        <xdr:cNvSpPr>
          <a:spLocks/>
        </xdr:cNvSpPr>
      </xdr:nvSpPr>
      <xdr:spPr>
        <a:xfrm>
          <a:off x="7753350" y="6943725"/>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105</a:t>
          </a:r>
        </a:p>
      </xdr:txBody>
    </xdr:sp>
    <xdr:clientData fLocksWithSheet="0"/>
  </xdr:twoCellAnchor>
  <xdr:twoCellAnchor>
    <xdr:from>
      <xdr:col>0</xdr:col>
      <xdr:colOff>4667250</xdr:colOff>
      <xdr:row>5</xdr:row>
      <xdr:rowOff>952500</xdr:rowOff>
    </xdr:from>
    <xdr:to>
      <xdr:col>0</xdr:col>
      <xdr:colOff>5124450</xdr:colOff>
      <xdr:row>6</xdr:row>
      <xdr:rowOff>247650</xdr:rowOff>
    </xdr:to>
    <xdr:sp>
      <xdr:nvSpPr>
        <xdr:cNvPr id="108" name="Rectangle 409">
          <a:hlinkClick r:id="rId106"/>
        </xdr:cNvPr>
        <xdr:cNvSpPr>
          <a:spLocks/>
        </xdr:cNvSpPr>
      </xdr:nvSpPr>
      <xdr:spPr>
        <a:xfrm>
          <a:off x="4667250" y="6962775"/>
          <a:ext cx="466725"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99</a:t>
          </a:r>
        </a:p>
      </xdr:txBody>
    </xdr:sp>
    <xdr:clientData fLocksWithSheet="0"/>
  </xdr:twoCellAnchor>
  <xdr:twoCellAnchor>
    <xdr:from>
      <xdr:col>0</xdr:col>
      <xdr:colOff>8248650</xdr:colOff>
      <xdr:row>5</xdr:row>
      <xdr:rowOff>933450</xdr:rowOff>
    </xdr:from>
    <xdr:to>
      <xdr:col>0</xdr:col>
      <xdr:colOff>8696325</xdr:colOff>
      <xdr:row>6</xdr:row>
      <xdr:rowOff>219075</xdr:rowOff>
    </xdr:to>
    <xdr:sp>
      <xdr:nvSpPr>
        <xdr:cNvPr id="109" name="Rectangle 410">
          <a:hlinkClick r:id="rId107"/>
        </xdr:cNvPr>
        <xdr:cNvSpPr>
          <a:spLocks/>
        </xdr:cNvSpPr>
      </xdr:nvSpPr>
      <xdr:spPr>
        <a:xfrm>
          <a:off x="8248650" y="6943725"/>
          <a:ext cx="45720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106</a:t>
          </a:r>
        </a:p>
      </xdr:txBody>
    </xdr:sp>
    <xdr:clientData fLocksWithSheet="0"/>
  </xdr:twoCellAnchor>
  <xdr:twoCellAnchor>
    <xdr:from>
      <xdr:col>0</xdr:col>
      <xdr:colOff>8743950</xdr:colOff>
      <xdr:row>5</xdr:row>
      <xdr:rowOff>952500</xdr:rowOff>
    </xdr:from>
    <xdr:to>
      <xdr:col>0</xdr:col>
      <xdr:colOff>9201150</xdr:colOff>
      <xdr:row>6</xdr:row>
      <xdr:rowOff>238125</xdr:rowOff>
    </xdr:to>
    <xdr:sp>
      <xdr:nvSpPr>
        <xdr:cNvPr id="110" name="Rectangle 411">
          <a:hlinkClick r:id="rId108"/>
        </xdr:cNvPr>
        <xdr:cNvSpPr>
          <a:spLocks/>
        </xdr:cNvSpPr>
      </xdr:nvSpPr>
      <xdr:spPr>
        <a:xfrm>
          <a:off x="8743950" y="6962775"/>
          <a:ext cx="466725"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107</a:t>
          </a:r>
        </a:p>
      </xdr:txBody>
    </xdr:sp>
    <xdr:clientData fLocksWithSheet="0"/>
  </xdr:twoCellAnchor>
  <xdr:twoCellAnchor>
    <xdr:from>
      <xdr:col>0</xdr:col>
      <xdr:colOff>9258300</xdr:colOff>
      <xdr:row>5</xdr:row>
      <xdr:rowOff>933450</xdr:rowOff>
    </xdr:from>
    <xdr:to>
      <xdr:col>0</xdr:col>
      <xdr:colOff>9725025</xdr:colOff>
      <xdr:row>6</xdr:row>
      <xdr:rowOff>209550</xdr:rowOff>
    </xdr:to>
    <xdr:sp>
      <xdr:nvSpPr>
        <xdr:cNvPr id="111" name="Rectangle 412">
          <a:hlinkClick r:id="rId109"/>
        </xdr:cNvPr>
        <xdr:cNvSpPr>
          <a:spLocks/>
        </xdr:cNvSpPr>
      </xdr:nvSpPr>
      <xdr:spPr>
        <a:xfrm>
          <a:off x="9258300" y="6943725"/>
          <a:ext cx="466725"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108</a:t>
          </a:r>
        </a:p>
      </xdr:txBody>
    </xdr:sp>
    <xdr:clientData fLocksWithSheet="0"/>
  </xdr:twoCellAnchor>
  <xdr:twoCellAnchor>
    <xdr:from>
      <xdr:col>0</xdr:col>
      <xdr:colOff>609600</xdr:colOff>
      <xdr:row>6</xdr:row>
      <xdr:rowOff>228600</xdr:rowOff>
    </xdr:from>
    <xdr:to>
      <xdr:col>0</xdr:col>
      <xdr:colOff>1057275</xdr:colOff>
      <xdr:row>7</xdr:row>
      <xdr:rowOff>209550</xdr:rowOff>
    </xdr:to>
    <xdr:sp>
      <xdr:nvSpPr>
        <xdr:cNvPr id="112" name="Rectangle 413">
          <a:hlinkClick r:id="rId110"/>
        </xdr:cNvPr>
        <xdr:cNvSpPr>
          <a:spLocks/>
        </xdr:cNvSpPr>
      </xdr:nvSpPr>
      <xdr:spPr>
        <a:xfrm>
          <a:off x="609600" y="7315200"/>
          <a:ext cx="457200"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111</a:t>
          </a:r>
        </a:p>
      </xdr:txBody>
    </xdr:sp>
    <xdr:clientData fLocksWithSheet="0"/>
  </xdr:twoCellAnchor>
  <xdr:twoCellAnchor>
    <xdr:from>
      <xdr:col>0</xdr:col>
      <xdr:colOff>9772650</xdr:colOff>
      <xdr:row>5</xdr:row>
      <xdr:rowOff>933450</xdr:rowOff>
    </xdr:from>
    <xdr:to>
      <xdr:col>0</xdr:col>
      <xdr:colOff>10220325</xdr:colOff>
      <xdr:row>6</xdr:row>
      <xdr:rowOff>209550</xdr:rowOff>
    </xdr:to>
    <xdr:sp>
      <xdr:nvSpPr>
        <xdr:cNvPr id="113" name="Rectangle 414">
          <a:hlinkClick r:id="rId111"/>
        </xdr:cNvPr>
        <xdr:cNvSpPr>
          <a:spLocks/>
        </xdr:cNvSpPr>
      </xdr:nvSpPr>
      <xdr:spPr>
        <a:xfrm>
          <a:off x="9772650" y="6943725"/>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109</a:t>
          </a:r>
        </a:p>
      </xdr:txBody>
    </xdr:sp>
    <xdr:clientData fLocksWithSheet="0"/>
  </xdr:twoCellAnchor>
  <xdr:twoCellAnchor>
    <xdr:from>
      <xdr:col>0</xdr:col>
      <xdr:colOff>114300</xdr:colOff>
      <xdr:row>6</xdr:row>
      <xdr:rowOff>228600</xdr:rowOff>
    </xdr:from>
    <xdr:to>
      <xdr:col>0</xdr:col>
      <xdr:colOff>561975</xdr:colOff>
      <xdr:row>7</xdr:row>
      <xdr:rowOff>200025</xdr:rowOff>
    </xdr:to>
    <xdr:sp>
      <xdr:nvSpPr>
        <xdr:cNvPr id="114" name="Rectangle 415">
          <a:hlinkClick r:id="rId112"/>
        </xdr:cNvPr>
        <xdr:cNvSpPr>
          <a:spLocks/>
        </xdr:cNvSpPr>
      </xdr:nvSpPr>
      <xdr:spPr>
        <a:xfrm>
          <a:off x="114300" y="7315200"/>
          <a:ext cx="457200" cy="36195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110</a:t>
          </a:r>
        </a:p>
      </xdr:txBody>
    </xdr:sp>
    <xdr:clientData fLocksWithSheet="0"/>
  </xdr:twoCellAnchor>
  <xdr:twoCellAnchor>
    <xdr:from>
      <xdr:col>0</xdr:col>
      <xdr:colOff>1600200</xdr:colOff>
      <xdr:row>6</xdr:row>
      <xdr:rowOff>228600</xdr:rowOff>
    </xdr:from>
    <xdr:to>
      <xdr:col>0</xdr:col>
      <xdr:colOff>2047875</xdr:colOff>
      <xdr:row>7</xdr:row>
      <xdr:rowOff>219075</xdr:rowOff>
    </xdr:to>
    <xdr:sp>
      <xdr:nvSpPr>
        <xdr:cNvPr id="115" name="Rectangle 416">
          <a:hlinkClick r:id="rId113"/>
        </xdr:cNvPr>
        <xdr:cNvSpPr>
          <a:spLocks/>
        </xdr:cNvSpPr>
      </xdr:nvSpPr>
      <xdr:spPr>
        <a:xfrm>
          <a:off x="1600200" y="7315200"/>
          <a:ext cx="457200" cy="381000"/>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113</a:t>
          </a:r>
        </a:p>
      </xdr:txBody>
    </xdr:sp>
    <xdr:clientData fLocksWithSheet="0"/>
  </xdr:twoCellAnchor>
  <xdr:twoCellAnchor>
    <xdr:from>
      <xdr:col>0</xdr:col>
      <xdr:colOff>2133600</xdr:colOff>
      <xdr:row>6</xdr:row>
      <xdr:rowOff>247650</xdr:rowOff>
    </xdr:from>
    <xdr:to>
      <xdr:col>0</xdr:col>
      <xdr:colOff>2590800</xdr:colOff>
      <xdr:row>7</xdr:row>
      <xdr:rowOff>228600</xdr:rowOff>
    </xdr:to>
    <xdr:sp>
      <xdr:nvSpPr>
        <xdr:cNvPr id="116" name="Rectangle 417">
          <a:hlinkClick r:id="rId114"/>
        </xdr:cNvPr>
        <xdr:cNvSpPr>
          <a:spLocks/>
        </xdr:cNvSpPr>
      </xdr:nvSpPr>
      <xdr:spPr>
        <a:xfrm>
          <a:off x="2133600" y="7334250"/>
          <a:ext cx="466725"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114</a:t>
          </a:r>
        </a:p>
      </xdr:txBody>
    </xdr:sp>
    <xdr:clientData fLocksWithSheet="0"/>
  </xdr:twoCellAnchor>
  <xdr:twoCellAnchor>
    <xdr:from>
      <xdr:col>0</xdr:col>
      <xdr:colOff>2667000</xdr:colOff>
      <xdr:row>6</xdr:row>
      <xdr:rowOff>247650</xdr:rowOff>
    </xdr:from>
    <xdr:to>
      <xdr:col>0</xdr:col>
      <xdr:colOff>3124200</xdr:colOff>
      <xdr:row>7</xdr:row>
      <xdr:rowOff>228600</xdr:rowOff>
    </xdr:to>
    <xdr:sp>
      <xdr:nvSpPr>
        <xdr:cNvPr id="117" name="Rectangle 418">
          <a:hlinkClick r:id="rId115"/>
        </xdr:cNvPr>
        <xdr:cNvSpPr>
          <a:spLocks/>
        </xdr:cNvSpPr>
      </xdr:nvSpPr>
      <xdr:spPr>
        <a:xfrm>
          <a:off x="2667000" y="7334250"/>
          <a:ext cx="457200"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115</a:t>
          </a:r>
        </a:p>
      </xdr:txBody>
    </xdr:sp>
    <xdr:clientData fLocksWithSheet="0"/>
  </xdr:twoCellAnchor>
  <xdr:twoCellAnchor>
    <xdr:from>
      <xdr:col>0</xdr:col>
      <xdr:colOff>4648200</xdr:colOff>
      <xdr:row>6</xdr:row>
      <xdr:rowOff>266700</xdr:rowOff>
    </xdr:from>
    <xdr:to>
      <xdr:col>0</xdr:col>
      <xdr:colOff>5105400</xdr:colOff>
      <xdr:row>7</xdr:row>
      <xdr:rowOff>228600</xdr:rowOff>
    </xdr:to>
    <xdr:sp>
      <xdr:nvSpPr>
        <xdr:cNvPr id="118" name="Rectangle 419">
          <a:hlinkClick r:id="rId116"/>
        </xdr:cNvPr>
        <xdr:cNvSpPr>
          <a:spLocks/>
        </xdr:cNvSpPr>
      </xdr:nvSpPr>
      <xdr:spPr>
        <a:xfrm>
          <a:off x="4648200" y="7353300"/>
          <a:ext cx="466725"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119</a:t>
          </a:r>
        </a:p>
      </xdr:txBody>
    </xdr:sp>
    <xdr:clientData fLocksWithSheet="0"/>
  </xdr:twoCellAnchor>
  <xdr:twoCellAnchor>
    <xdr:from>
      <xdr:col>0</xdr:col>
      <xdr:colOff>5162550</xdr:colOff>
      <xdr:row>6</xdr:row>
      <xdr:rowOff>285750</xdr:rowOff>
    </xdr:from>
    <xdr:to>
      <xdr:col>0</xdr:col>
      <xdr:colOff>5629275</xdr:colOff>
      <xdr:row>7</xdr:row>
      <xdr:rowOff>247650</xdr:rowOff>
    </xdr:to>
    <xdr:sp>
      <xdr:nvSpPr>
        <xdr:cNvPr id="119" name="Rectangle 420">
          <a:hlinkClick r:id="rId117"/>
        </xdr:cNvPr>
        <xdr:cNvSpPr>
          <a:spLocks/>
        </xdr:cNvSpPr>
      </xdr:nvSpPr>
      <xdr:spPr>
        <a:xfrm>
          <a:off x="5162550" y="7372350"/>
          <a:ext cx="47625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120</a:t>
          </a:r>
        </a:p>
      </xdr:txBody>
    </xdr:sp>
    <xdr:clientData fLocksWithSheet="0"/>
  </xdr:twoCellAnchor>
  <xdr:twoCellAnchor>
    <xdr:from>
      <xdr:col>0</xdr:col>
      <xdr:colOff>5715000</xdr:colOff>
      <xdr:row>6</xdr:row>
      <xdr:rowOff>285750</xdr:rowOff>
    </xdr:from>
    <xdr:to>
      <xdr:col>0</xdr:col>
      <xdr:colOff>6172200</xdr:colOff>
      <xdr:row>7</xdr:row>
      <xdr:rowOff>247650</xdr:rowOff>
    </xdr:to>
    <xdr:sp>
      <xdr:nvSpPr>
        <xdr:cNvPr id="120" name="Rectangle 421">
          <a:hlinkClick r:id="rId118"/>
        </xdr:cNvPr>
        <xdr:cNvSpPr>
          <a:spLocks/>
        </xdr:cNvSpPr>
      </xdr:nvSpPr>
      <xdr:spPr>
        <a:xfrm>
          <a:off x="5715000" y="7372350"/>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121</a:t>
          </a:r>
        </a:p>
      </xdr:txBody>
    </xdr:sp>
    <xdr:clientData fLocksWithSheet="0"/>
  </xdr:twoCellAnchor>
  <xdr:twoCellAnchor>
    <xdr:from>
      <xdr:col>0</xdr:col>
      <xdr:colOff>6210300</xdr:colOff>
      <xdr:row>6</xdr:row>
      <xdr:rowOff>266700</xdr:rowOff>
    </xdr:from>
    <xdr:to>
      <xdr:col>0</xdr:col>
      <xdr:colOff>6677025</xdr:colOff>
      <xdr:row>7</xdr:row>
      <xdr:rowOff>228600</xdr:rowOff>
    </xdr:to>
    <xdr:sp>
      <xdr:nvSpPr>
        <xdr:cNvPr id="121" name="Rectangle 422">
          <a:hlinkClick r:id="rId119"/>
        </xdr:cNvPr>
        <xdr:cNvSpPr>
          <a:spLocks/>
        </xdr:cNvSpPr>
      </xdr:nvSpPr>
      <xdr:spPr>
        <a:xfrm>
          <a:off x="6210300" y="7353300"/>
          <a:ext cx="466725"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122</a:t>
          </a:r>
        </a:p>
      </xdr:txBody>
    </xdr:sp>
    <xdr:clientData fLocksWithSheet="0"/>
  </xdr:twoCellAnchor>
  <xdr:twoCellAnchor>
    <xdr:from>
      <xdr:col>0</xdr:col>
      <xdr:colOff>3200400</xdr:colOff>
      <xdr:row>6</xdr:row>
      <xdr:rowOff>247650</xdr:rowOff>
    </xdr:from>
    <xdr:to>
      <xdr:col>0</xdr:col>
      <xdr:colOff>3648075</xdr:colOff>
      <xdr:row>7</xdr:row>
      <xdr:rowOff>209550</xdr:rowOff>
    </xdr:to>
    <xdr:sp>
      <xdr:nvSpPr>
        <xdr:cNvPr id="122" name="Rectangle 423">
          <a:hlinkClick r:id="rId120"/>
        </xdr:cNvPr>
        <xdr:cNvSpPr>
          <a:spLocks/>
        </xdr:cNvSpPr>
      </xdr:nvSpPr>
      <xdr:spPr>
        <a:xfrm>
          <a:off x="3200400" y="7334250"/>
          <a:ext cx="43815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116</a:t>
          </a:r>
        </a:p>
      </xdr:txBody>
    </xdr:sp>
    <xdr:clientData fLocksWithSheet="0"/>
  </xdr:twoCellAnchor>
  <xdr:twoCellAnchor>
    <xdr:from>
      <xdr:col>0</xdr:col>
      <xdr:colOff>6724650</xdr:colOff>
      <xdr:row>6</xdr:row>
      <xdr:rowOff>285750</xdr:rowOff>
    </xdr:from>
    <xdr:to>
      <xdr:col>0</xdr:col>
      <xdr:colOff>7172325</xdr:colOff>
      <xdr:row>7</xdr:row>
      <xdr:rowOff>247650</xdr:rowOff>
    </xdr:to>
    <xdr:sp>
      <xdr:nvSpPr>
        <xdr:cNvPr id="123" name="Rectangle 424">
          <a:hlinkClick r:id="rId121"/>
        </xdr:cNvPr>
        <xdr:cNvSpPr>
          <a:spLocks/>
        </xdr:cNvSpPr>
      </xdr:nvSpPr>
      <xdr:spPr>
        <a:xfrm>
          <a:off x="6724650" y="7372350"/>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123</a:t>
          </a:r>
        </a:p>
      </xdr:txBody>
    </xdr:sp>
    <xdr:clientData fLocksWithSheet="0"/>
  </xdr:twoCellAnchor>
  <xdr:twoCellAnchor>
    <xdr:from>
      <xdr:col>0</xdr:col>
      <xdr:colOff>3676650</xdr:colOff>
      <xdr:row>6</xdr:row>
      <xdr:rowOff>266700</xdr:rowOff>
    </xdr:from>
    <xdr:to>
      <xdr:col>0</xdr:col>
      <xdr:colOff>4133850</xdr:colOff>
      <xdr:row>7</xdr:row>
      <xdr:rowOff>228600</xdr:rowOff>
    </xdr:to>
    <xdr:sp>
      <xdr:nvSpPr>
        <xdr:cNvPr id="124" name="Rectangle 425">
          <a:hlinkClick r:id="rId122"/>
        </xdr:cNvPr>
        <xdr:cNvSpPr>
          <a:spLocks/>
        </xdr:cNvSpPr>
      </xdr:nvSpPr>
      <xdr:spPr>
        <a:xfrm>
          <a:off x="3676650" y="7353300"/>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117</a:t>
          </a:r>
        </a:p>
      </xdr:txBody>
    </xdr:sp>
    <xdr:clientData fLocksWithSheet="0"/>
  </xdr:twoCellAnchor>
  <xdr:twoCellAnchor>
    <xdr:from>
      <xdr:col>0</xdr:col>
      <xdr:colOff>7239000</xdr:colOff>
      <xdr:row>6</xdr:row>
      <xdr:rowOff>285750</xdr:rowOff>
    </xdr:from>
    <xdr:to>
      <xdr:col>0</xdr:col>
      <xdr:colOff>7705725</xdr:colOff>
      <xdr:row>7</xdr:row>
      <xdr:rowOff>247650</xdr:rowOff>
    </xdr:to>
    <xdr:sp>
      <xdr:nvSpPr>
        <xdr:cNvPr id="125" name="Rectangle 426">
          <a:hlinkClick r:id="rId123"/>
        </xdr:cNvPr>
        <xdr:cNvSpPr>
          <a:spLocks/>
        </xdr:cNvSpPr>
      </xdr:nvSpPr>
      <xdr:spPr>
        <a:xfrm>
          <a:off x="7239000" y="7372350"/>
          <a:ext cx="466725"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124</a:t>
          </a:r>
        </a:p>
      </xdr:txBody>
    </xdr:sp>
    <xdr:clientData fLocksWithSheet="0"/>
  </xdr:twoCellAnchor>
  <xdr:twoCellAnchor>
    <xdr:from>
      <xdr:col>0</xdr:col>
      <xdr:colOff>4191000</xdr:colOff>
      <xdr:row>6</xdr:row>
      <xdr:rowOff>247650</xdr:rowOff>
    </xdr:from>
    <xdr:to>
      <xdr:col>0</xdr:col>
      <xdr:colOff>4648200</xdr:colOff>
      <xdr:row>7</xdr:row>
      <xdr:rowOff>228600</xdr:rowOff>
    </xdr:to>
    <xdr:sp>
      <xdr:nvSpPr>
        <xdr:cNvPr id="126" name="Rectangle 427">
          <a:hlinkClick r:id="rId124"/>
        </xdr:cNvPr>
        <xdr:cNvSpPr>
          <a:spLocks/>
        </xdr:cNvSpPr>
      </xdr:nvSpPr>
      <xdr:spPr>
        <a:xfrm>
          <a:off x="4191000" y="7334250"/>
          <a:ext cx="457200" cy="37147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118</a:t>
          </a:r>
        </a:p>
      </xdr:txBody>
    </xdr:sp>
    <xdr:clientData fLocksWithSheet="0"/>
  </xdr:twoCellAnchor>
  <xdr:twoCellAnchor>
    <xdr:from>
      <xdr:col>0</xdr:col>
      <xdr:colOff>7753350</xdr:colOff>
      <xdr:row>6</xdr:row>
      <xdr:rowOff>285750</xdr:rowOff>
    </xdr:from>
    <xdr:to>
      <xdr:col>0</xdr:col>
      <xdr:colOff>8210550</xdr:colOff>
      <xdr:row>7</xdr:row>
      <xdr:rowOff>247650</xdr:rowOff>
    </xdr:to>
    <xdr:sp>
      <xdr:nvSpPr>
        <xdr:cNvPr id="127" name="Rectangle 428">
          <a:hlinkClick r:id="rId125"/>
        </xdr:cNvPr>
        <xdr:cNvSpPr>
          <a:spLocks/>
        </xdr:cNvSpPr>
      </xdr:nvSpPr>
      <xdr:spPr>
        <a:xfrm>
          <a:off x="7753350" y="7372350"/>
          <a:ext cx="457200" cy="352425"/>
        </a:xfrm>
        <a:prstGeom prst="rect">
          <a:avLst/>
        </a:prstGeom>
        <a:solidFill>
          <a:srgbClr val="FFFFFF"/>
        </a:solidFill>
        <a:ln w="38100" cmpd="sng">
          <a:solidFill>
            <a:srgbClr val="0000FF"/>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125</a:t>
          </a:r>
        </a:p>
      </xdr:txBody>
    </xdr:sp>
    <xdr:clientData fLocksWithSheet="0"/>
  </xdr:twoCellAnchor>
  <xdr:twoCellAnchor editAs="oneCell">
    <xdr:from>
      <xdr:col>0</xdr:col>
      <xdr:colOff>0</xdr:colOff>
      <xdr:row>4</xdr:row>
      <xdr:rowOff>38100</xdr:rowOff>
    </xdr:from>
    <xdr:to>
      <xdr:col>0</xdr:col>
      <xdr:colOff>876300</xdr:colOff>
      <xdr:row>4</xdr:row>
      <xdr:rowOff>809625</xdr:rowOff>
    </xdr:to>
    <xdr:pic>
      <xdr:nvPicPr>
        <xdr:cNvPr id="128" name="Picture 431">
          <a:hlinkClick r:id="rId128"/>
        </xdr:cNvPr>
        <xdr:cNvPicPr preferRelativeResize="1">
          <a:picLocks noChangeAspect="1"/>
        </xdr:cNvPicPr>
      </xdr:nvPicPr>
      <xdr:blipFill>
        <a:blip r:embed="rId126"/>
        <a:srcRect r="63801" b="78819"/>
        <a:stretch>
          <a:fillRect/>
        </a:stretch>
      </xdr:blipFill>
      <xdr:spPr>
        <a:xfrm>
          <a:off x="0" y="847725"/>
          <a:ext cx="876300" cy="771525"/>
        </a:xfrm>
        <a:prstGeom prst="rect">
          <a:avLst/>
        </a:prstGeom>
        <a:noFill/>
        <a:ln w="38100" cmpd="sng">
          <a:solidFill>
            <a:srgbClr val="000080"/>
          </a:solidFill>
          <a:headEnd type="none"/>
          <a:tailEnd type="none"/>
        </a:ln>
      </xdr:spPr>
    </xdr:pic>
    <xdr:clientData/>
  </xdr:twoCellAnchor>
  <xdr:twoCellAnchor>
    <xdr:from>
      <xdr:col>1</xdr:col>
      <xdr:colOff>647700</xdr:colOff>
      <xdr:row>1</xdr:row>
      <xdr:rowOff>133350</xdr:rowOff>
    </xdr:from>
    <xdr:to>
      <xdr:col>1</xdr:col>
      <xdr:colOff>1123950</xdr:colOff>
      <xdr:row>3</xdr:row>
      <xdr:rowOff>180975</xdr:rowOff>
    </xdr:to>
    <xdr:sp>
      <xdr:nvSpPr>
        <xdr:cNvPr id="129" name="Rectangle 433">
          <a:hlinkClick r:id="rId129"/>
        </xdr:cNvPr>
        <xdr:cNvSpPr>
          <a:spLocks/>
        </xdr:cNvSpPr>
      </xdr:nvSpPr>
      <xdr:spPr>
        <a:xfrm>
          <a:off x="11191875" y="323850"/>
          <a:ext cx="476250" cy="428625"/>
        </a:xfrm>
        <a:prstGeom prst="rect">
          <a:avLst/>
        </a:prstGeom>
        <a:solidFill>
          <a:srgbClr val="FFFFFF"/>
        </a:solidFill>
        <a:ln w="57150" cmpd="thickThin">
          <a:solidFill>
            <a:srgbClr val="FFCC00"/>
          </a:solidFill>
          <a:headEnd type="none"/>
          <a:tailEnd type="none"/>
        </a:ln>
      </xdr:spPr>
      <xdr:txBody>
        <a:bodyPr vertOverflow="clip" wrap="square" anchor="ctr"/>
        <a:p>
          <a:pPr algn="ctr">
            <a:defRPr/>
          </a:pPr>
          <a:r>
            <a:rPr lang="en-US" cap="none" sz="1400" b="0" i="0" u="none" baseline="0">
              <a:solidFill>
                <a:srgbClr val="000080"/>
              </a:solidFill>
              <a:latin typeface="Arial"/>
              <a:ea typeface="Arial"/>
              <a:cs typeface="Arial"/>
            </a:rPr>
            <a:t>2</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0</xdr:row>
      <xdr:rowOff>485775</xdr:rowOff>
    </xdr:from>
    <xdr:to>
      <xdr:col>21</xdr:col>
      <xdr:colOff>2581275</xdr:colOff>
      <xdr:row>0</xdr:row>
      <xdr:rowOff>638175</xdr:rowOff>
    </xdr:to>
    <xdr:sp>
      <xdr:nvSpPr>
        <xdr:cNvPr id="1" name="Rectangle 14"/>
        <xdr:cNvSpPr>
          <a:spLocks/>
        </xdr:cNvSpPr>
      </xdr:nvSpPr>
      <xdr:spPr>
        <a:xfrm>
          <a:off x="790575" y="485775"/>
          <a:ext cx="11782425" cy="15240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xdr:col>
      <xdr:colOff>133350</xdr:colOff>
      <xdr:row>0</xdr:row>
      <xdr:rowOff>800100</xdr:rowOff>
    </xdr:to>
    <xdr:pic>
      <xdr:nvPicPr>
        <xdr:cNvPr id="2" name="Picture 75">
          <a:hlinkClick r:id="rId3"/>
        </xdr:cNvPr>
        <xdr:cNvPicPr preferRelativeResize="1">
          <a:picLocks noChangeAspect="1"/>
        </xdr:cNvPicPr>
      </xdr:nvPicPr>
      <xdr:blipFill>
        <a:blip r:embed="rId1"/>
        <a:srcRect r="63801" b="78819"/>
        <a:stretch>
          <a:fillRect/>
        </a:stretch>
      </xdr:blipFill>
      <xdr:spPr>
        <a:xfrm>
          <a:off x="38100" y="28575"/>
          <a:ext cx="885825" cy="771525"/>
        </a:xfrm>
        <a:prstGeom prst="rect">
          <a:avLst/>
        </a:prstGeom>
        <a:noFill/>
        <a:ln w="38100" cmpd="sng">
          <a:solidFill>
            <a:srgbClr val="000080"/>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8</xdr:row>
      <xdr:rowOff>9525</xdr:rowOff>
    </xdr:from>
    <xdr:to>
      <xdr:col>2</xdr:col>
      <xdr:colOff>238125</xdr:colOff>
      <xdr:row>8</xdr:row>
      <xdr:rowOff>228600</xdr:rowOff>
    </xdr:to>
    <xdr:sp macro="[0]!update_program_4">
      <xdr:nvSpPr>
        <xdr:cNvPr id="1" name="Rectangle 8"/>
        <xdr:cNvSpPr>
          <a:spLocks/>
        </xdr:cNvSpPr>
      </xdr:nvSpPr>
      <xdr:spPr>
        <a:xfrm>
          <a:off x="685800" y="1990725"/>
          <a:ext cx="1847850" cy="219075"/>
        </a:xfrm>
        <a:prstGeom prst="rect">
          <a:avLst/>
        </a:prstGeom>
        <a:solidFill>
          <a:srgbClr val="000080"/>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UPDATE!</a:t>
          </a:r>
        </a:p>
      </xdr:txBody>
    </xdr:sp>
    <xdr:clientData/>
  </xdr:twoCellAnchor>
  <xdr:twoCellAnchor>
    <xdr:from>
      <xdr:col>1</xdr:col>
      <xdr:colOff>133350</xdr:colOff>
      <xdr:row>0</xdr:row>
      <xdr:rowOff>323850</xdr:rowOff>
    </xdr:from>
    <xdr:to>
      <xdr:col>9</xdr:col>
      <xdr:colOff>609600</xdr:colOff>
      <xdr:row>0</xdr:row>
      <xdr:rowOff>409575</xdr:rowOff>
    </xdr:to>
    <xdr:sp>
      <xdr:nvSpPr>
        <xdr:cNvPr id="2" name="Rectangle 9"/>
        <xdr:cNvSpPr>
          <a:spLocks/>
        </xdr:cNvSpPr>
      </xdr:nvSpPr>
      <xdr:spPr>
        <a:xfrm flipV="1">
          <a:off x="742950" y="323850"/>
          <a:ext cx="7705725" cy="857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9525</xdr:rowOff>
    </xdr:from>
    <xdr:to>
      <xdr:col>1</xdr:col>
      <xdr:colOff>228600</xdr:colOff>
      <xdr:row>0</xdr:row>
      <xdr:rowOff>742950</xdr:rowOff>
    </xdr:to>
    <xdr:pic>
      <xdr:nvPicPr>
        <xdr:cNvPr id="3" name="Picture 12">
          <a:hlinkClick r:id="rId3"/>
        </xdr:cNvPr>
        <xdr:cNvPicPr preferRelativeResize="1">
          <a:picLocks noChangeAspect="1"/>
        </xdr:cNvPicPr>
      </xdr:nvPicPr>
      <xdr:blipFill>
        <a:blip r:embed="rId1"/>
        <a:srcRect r="63801" b="78819"/>
        <a:stretch>
          <a:fillRect/>
        </a:stretch>
      </xdr:blipFill>
      <xdr:spPr>
        <a:xfrm>
          <a:off x="0" y="9525"/>
          <a:ext cx="838200" cy="733425"/>
        </a:xfrm>
        <a:prstGeom prst="rect">
          <a:avLst/>
        </a:prstGeom>
        <a:noFill/>
        <a:ln w="38100" cmpd="sng">
          <a:solidFill>
            <a:srgbClr val="000080"/>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371475</xdr:rowOff>
    </xdr:from>
    <xdr:to>
      <xdr:col>15</xdr:col>
      <xdr:colOff>628650</xdr:colOff>
      <xdr:row>0</xdr:row>
      <xdr:rowOff>438150</xdr:rowOff>
    </xdr:to>
    <xdr:sp>
      <xdr:nvSpPr>
        <xdr:cNvPr id="1" name="Rectangle 9"/>
        <xdr:cNvSpPr>
          <a:spLocks/>
        </xdr:cNvSpPr>
      </xdr:nvSpPr>
      <xdr:spPr>
        <a:xfrm>
          <a:off x="0" y="371475"/>
          <a:ext cx="10706100" cy="666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57150</xdr:rowOff>
    </xdr:from>
    <xdr:to>
      <xdr:col>1</xdr:col>
      <xdr:colOff>66675</xdr:colOff>
      <xdr:row>7</xdr:row>
      <xdr:rowOff>247650</xdr:rowOff>
    </xdr:to>
    <xdr:sp macro="[0]!update_program_2">
      <xdr:nvSpPr>
        <xdr:cNvPr id="2" name="Rectangle 96"/>
        <xdr:cNvSpPr>
          <a:spLocks/>
        </xdr:cNvSpPr>
      </xdr:nvSpPr>
      <xdr:spPr>
        <a:xfrm>
          <a:off x="57150" y="1914525"/>
          <a:ext cx="771525" cy="190500"/>
        </a:xfrm>
        <a:prstGeom prst="rect">
          <a:avLst/>
        </a:prstGeom>
        <a:solidFill>
          <a:srgbClr val="000080"/>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UPDATE!</a:t>
          </a:r>
        </a:p>
      </xdr:txBody>
    </xdr:sp>
    <xdr:clientData/>
  </xdr:twoCellAnchor>
  <xdr:twoCellAnchor editAs="oneCell">
    <xdr:from>
      <xdr:col>0</xdr:col>
      <xdr:colOff>19050</xdr:colOff>
      <xdr:row>0</xdr:row>
      <xdr:rowOff>38100</xdr:rowOff>
    </xdr:from>
    <xdr:to>
      <xdr:col>1</xdr:col>
      <xdr:colOff>104775</xdr:colOff>
      <xdr:row>0</xdr:row>
      <xdr:rowOff>781050</xdr:rowOff>
    </xdr:to>
    <xdr:pic>
      <xdr:nvPicPr>
        <xdr:cNvPr id="3" name="Picture 295">
          <a:hlinkClick r:id="rId3"/>
        </xdr:cNvPr>
        <xdr:cNvPicPr preferRelativeResize="1">
          <a:picLocks noChangeAspect="1"/>
        </xdr:cNvPicPr>
      </xdr:nvPicPr>
      <xdr:blipFill>
        <a:blip r:embed="rId1"/>
        <a:srcRect r="63801" b="78819"/>
        <a:stretch>
          <a:fillRect/>
        </a:stretch>
      </xdr:blipFill>
      <xdr:spPr>
        <a:xfrm>
          <a:off x="19050" y="38100"/>
          <a:ext cx="847725" cy="742950"/>
        </a:xfrm>
        <a:prstGeom prst="rect">
          <a:avLst/>
        </a:prstGeom>
        <a:noFill/>
        <a:ln w="38100" cmpd="sng">
          <a:solidFill>
            <a:srgbClr val="000080"/>
          </a:solidFill>
          <a:headEnd type="none"/>
          <a:tailEnd type="none"/>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_rels/pivotCacheDefinition9.xml.rels><?xml version="1.0" encoding="utf-8" standalone="yes"?><Relationships xmlns="http://schemas.openxmlformats.org/package/2006/relationships"><Relationship Id="rId1" Type="http://schemas.openxmlformats.org/officeDocument/2006/relationships/pivotCacheRecords" Target="pivotCacheRecords9.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D1002" sheet="E"/>
  </cacheSource>
  <cacheFields count="4">
    <cacheField name="Vendor">
      <sharedItems containsBlank="1" containsMixedTypes="0" count="1055">
        <m/>
        <s v="Shell Oil"/>
        <s v="chuck adams"/>
        <s v="mike zylstra"/>
        <s v="marine supply store"/>
        <s v="bobs repair"/>
        <s v="joe smith"/>
        <s v="staples"/>
        <s v="Chevron"/>
        <s v="BOBS MARINA"/>
        <s v="Marine Supply"/>
        <s v="Bob's Bait/Tackle"/>
        <s v="Boat Repair Shop"/>
        <s v="JOHN'S NET REPAIR"/>
        <s v="Leslies' Computing Services"/>
        <s v="US Government"/>
        <s v="Government"/>
        <s v="L"/>
        <s v="A"/>
        <s v="b"/>
        <s v="c"/>
        <s v="D"/>
        <s v="E"/>
        <s v="F"/>
        <s v="G"/>
        <s v="h"/>
        <s v="I"/>
        <s v="j"/>
        <s v="shell"/>
        <s v="K"/>
        <s v="Q"/>
        <s v="W"/>
        <s v="R"/>
        <s v="U"/>
        <s v="sample1"/>
        <s v="sample2"/>
        <s v="sample3"/>
        <s v="sample4"/>
        <s v="vendor sample 1"/>
        <s v="vendor sample 2"/>
        <s v="vendor sample 5"/>
        <s v="vendor sample 6"/>
        <s v="vendor sample 4"/>
        <s v="vendor sample 9"/>
        <s v="Island Gas Co, Inc"/>
        <s v="Hardware Store, Inc"/>
        <s v="Clam Bags, Inc"/>
        <s v="Tax Collector"/>
        <s v="State Agency"/>
        <s v="Gulf Gas, Inc"/>
        <s v="Bag Co., Inc"/>
        <s v="Gulf Hardware, Inc"/>
        <s v="John Doe"/>
        <s v="The Motor Co, Inc"/>
        <s v="Mr. Helper"/>
        <s v="Island Gas"/>
        <s v="Hardware Store"/>
        <s v="Clam Bags"/>
        <s v="Gulf Hardware"/>
        <s v="Bag Co"/>
        <s v="The Motor Co"/>
        <s v="Island Gas Co."/>
        <s v="Bag Co."/>
        <s v="The Motor Co."/>
        <s v="Island Bags"/>
        <s v=" Clam Bags"/>
        <s v="B "/>
        <s v="C "/>
        <s v="G "/>
        <s v="H "/>
        <s v="J "/>
        <s v="M "/>
        <s v="N"/>
        <s v="O"/>
        <s v="P"/>
        <s v="S"/>
        <s v="T"/>
        <s v="V "/>
        <s v="X"/>
        <s v="Y"/>
        <s v="Z"/>
        <s v="AA"/>
        <s v="BB"/>
        <s v="CC"/>
        <s v="DD"/>
        <s v="EE"/>
        <s v="FF"/>
        <s v="GG"/>
        <s v="HH"/>
        <s v="II"/>
        <s v="JJ"/>
        <s v="KK"/>
        <s v="LL"/>
        <s v="MM"/>
        <s v="NN"/>
        <s v="OO"/>
        <s v="PP"/>
        <s v="QQ"/>
        <s v="RR"/>
        <s v="SS"/>
        <s v="TT"/>
        <s v="UU"/>
        <s v="VV"/>
        <s v="WW"/>
        <s v="XX"/>
        <s v="YY"/>
        <s v="ZZ"/>
        <s v="AAA"/>
        <s v="BBB"/>
        <s v="CCC"/>
        <s v="DDD"/>
        <s v="EEE"/>
        <s v="FFF"/>
        <s v="GGG"/>
        <s v="HHH"/>
        <s v="III"/>
        <s v="JJJ"/>
        <s v="KKK"/>
        <s v="LLL"/>
        <s v="MMM"/>
        <s v="NNN"/>
        <s v="OOO"/>
        <s v="PPP"/>
        <s v="QQQ"/>
        <s v="RRR"/>
        <s v="SSS"/>
        <s v="TTT"/>
        <s v="UUU"/>
        <s v="VVV"/>
        <s v="WWW"/>
        <s v="XXX"/>
        <s v="YYY"/>
        <s v="ZZZ"/>
        <s v="AAAA"/>
        <s v="BBBB"/>
        <s v="CCCC"/>
        <s v="DDDD"/>
        <s v="EEEE"/>
        <s v="FFFF"/>
        <s v="GGGG"/>
        <s v="HHHH"/>
        <s v="IIII"/>
        <s v="JJJJ"/>
        <s v="KKKK"/>
        <s v="LLLL"/>
        <s v="MMMM"/>
        <s v="NNNN"/>
        <s v="OOOO"/>
        <s v="PPPP"/>
        <s v="QQQQ"/>
        <s v="RRRR"/>
        <s v="SSSS"/>
        <s v="TTTT"/>
        <s v="UUUU"/>
        <s v="VVVV"/>
        <s v="XXXX"/>
        <s v="YYYY"/>
        <s v="ZZZZ"/>
        <s v="AB"/>
        <s v="CD"/>
        <s v="EF"/>
        <s v="GH"/>
        <s v="IJ"/>
        <s v="KL"/>
        <s v="MN"/>
        <s v="OP"/>
        <s v="QR"/>
        <s v="ST "/>
        <s v="UV"/>
        <s v="WX"/>
        <s v="YZ"/>
        <s v="ABC"/>
        <s v="DEF"/>
        <s v="GHI"/>
        <s v="JKL"/>
        <s v="MNO"/>
        <s v="PQR"/>
        <s v="STU"/>
        <s v="VWX"/>
        <s v="YZ1"/>
        <s v="AB1"/>
        <s v="AB2"/>
        <s v="AB3"/>
        <s v="AB4"/>
        <s v="AB5"/>
        <s v="AB6"/>
        <s v="AB7"/>
        <s v="AB8"/>
        <s v="AB9"/>
        <s v="AB10"/>
        <s v="AB11"/>
        <s v="AB12"/>
        <s v="AB13"/>
        <s v="AB14"/>
        <s v="AB15"/>
        <s v="AB16"/>
        <s v="AB17"/>
        <s v="AB18"/>
        <s v="AB19"/>
        <s v="AB20"/>
        <s v="BC1"/>
        <s v="BC2"/>
        <s v="BC3"/>
        <s v="BC4"/>
        <s v="BC5"/>
        <s v="BC6"/>
        <s v="BC7"/>
        <s v="BC8"/>
        <s v="BC9"/>
        <s v="BC10"/>
        <s v="BC11"/>
        <s v="BC12"/>
        <s v="BC13"/>
        <s v="BC14"/>
        <s v="BC15"/>
        <s v="BC16"/>
        <s v="BC17"/>
        <s v="BC18"/>
        <s v="BC19"/>
        <s v="BC20"/>
        <s v="CD1"/>
        <s v="CD2"/>
        <s v="CD3"/>
        <s v="CD4"/>
        <s v="CD5"/>
        <s v="CD6"/>
        <s v="CD7"/>
        <s v="CD8"/>
        <s v="CD9"/>
        <s v="CD10"/>
        <s v="CD11"/>
        <s v="CD12"/>
        <s v="CD13"/>
        <s v="CD14"/>
        <s v="CD15"/>
        <s v="CD16"/>
        <s v=" CD17"/>
        <s v="CD18"/>
        <s v="CD19"/>
        <s v="CD20"/>
        <s v="CD21"/>
        <s v="CD22"/>
        <s v="CD23"/>
        <s v="CD24"/>
        <s v="CD25"/>
        <s v="CD26"/>
        <s v="CD27"/>
        <s v="CD28"/>
        <s v="CD29"/>
        <s v="CD30"/>
        <s v="CD31"/>
        <s v="CD32"/>
        <s v="CD33"/>
        <s v="CD34"/>
        <s v="CD35"/>
        <s v="CD36"/>
        <s v="CD37"/>
        <s v="CD38"/>
        <s v="CD39"/>
        <s v="CD40"/>
        <s v="CD41"/>
        <s v="CD42"/>
        <s v="CD43"/>
        <s v="CD44"/>
        <s v="CD45"/>
        <s v="CD46"/>
        <s v="CD47"/>
        <s v="CD48"/>
        <s v="CD49"/>
        <s v="CD50"/>
        <s v="CD51"/>
        <s v="CD52"/>
        <s v="CD53"/>
        <s v="CD54"/>
        <s v="CD55"/>
        <s v="CD56"/>
        <s v="CD57"/>
        <s v="CD58"/>
        <s v="CD59"/>
        <s v="CD60"/>
        <s v="CD61"/>
        <s v="CD62"/>
        <s v="CD63"/>
        <s v="CD64"/>
        <s v="CD65"/>
        <s v="CD66"/>
        <s v="CD67"/>
        <s v="CD68"/>
        <s v="CD69"/>
        <s v="CD70"/>
        <s v="CD71"/>
        <s v="CD72"/>
        <s v="CD73"/>
        <s v="CD74"/>
        <s v="CD75"/>
        <s v="CD76"/>
        <s v="CD77"/>
        <s v="CD78"/>
        <s v="CD79"/>
        <s v="CD80"/>
        <s v="CD81"/>
        <s v="CD82"/>
        <s v="CD83"/>
        <s v="CD84"/>
        <s v="CD85"/>
        <s v="CD86"/>
        <s v="CD87"/>
        <s v="CD88"/>
        <s v="CD89"/>
        <s v="CD90"/>
        <s v="CD91"/>
        <s v="CD92"/>
        <s v="CD93"/>
        <s v="CD94"/>
        <s v="CD95"/>
        <s v="CD96"/>
        <s v="CD97"/>
        <s v="CD98"/>
        <s v="CD99"/>
        <s v="CD100"/>
        <s v="CD101"/>
        <s v="CD102"/>
        <s v="CD103"/>
        <s v="CD104"/>
        <s v="CD105"/>
        <s v="CD106"/>
        <s v="CD107"/>
        <s v="CD108"/>
        <s v="CD109"/>
        <s v="CD110"/>
        <s v="CD111"/>
        <s v="CD112"/>
        <s v="CD113"/>
        <s v="CD114"/>
        <s v="CD115"/>
        <s v="CD116"/>
        <s v="CD117"/>
        <s v="CD118"/>
        <s v="CD119"/>
        <s v="CD120"/>
        <s v="CD121"/>
        <s v="CD122"/>
        <s v="CD123"/>
        <s v="CD124"/>
        <s v="CD125"/>
        <s v="CD126"/>
        <s v="CD127"/>
        <s v="CD128"/>
        <s v="CD129"/>
        <s v="CD130"/>
        <s v="CD131"/>
        <s v="CD132"/>
        <s v="CD133"/>
        <s v="CD134"/>
        <s v="CD135"/>
        <s v="CD136"/>
        <s v="CD137"/>
        <s v="CD138"/>
        <s v="CD139"/>
        <s v="CD140"/>
        <s v="CD141"/>
        <s v="CD142"/>
        <s v="CD143"/>
        <s v="CD144"/>
        <s v="CD145"/>
        <s v="CD146"/>
        <s v="CD147"/>
        <s v="CD148"/>
        <s v="CD149"/>
        <s v="CD150"/>
        <s v="CD151"/>
        <s v="CD152"/>
        <s v="CD153"/>
        <s v="CD154"/>
        <s v="CD155"/>
        <s v="CD156"/>
        <s v="CD157"/>
        <s v="CD158"/>
        <s v="CD159"/>
        <s v="CD160"/>
        <s v="CD161"/>
        <s v="CD162"/>
        <s v="CD163"/>
        <s v="CD164"/>
        <s v="CD165"/>
        <s v="CD166"/>
        <s v="CD167"/>
        <s v="CD168"/>
        <s v="CD169"/>
        <s v="CD170"/>
        <s v="CD171"/>
        <s v="CD172"/>
        <s v="CD173"/>
        <s v="CD174"/>
        <s v="CD175"/>
        <s v="CD176"/>
        <s v="CD177"/>
        <s v="CD178"/>
        <s v="CD179"/>
        <s v="CD180"/>
        <s v="CD181"/>
        <s v="CD182"/>
        <s v="CD183"/>
        <s v="CD184"/>
        <s v="CD185"/>
        <s v="CD186"/>
        <s v="CD187"/>
        <s v="CD188"/>
        <s v="CD189"/>
        <s v="CD190"/>
        <s v="CD191"/>
        <s v="CD192"/>
        <s v="CD193"/>
        <s v="CD194"/>
        <s v="CD195"/>
        <s v="CD196"/>
        <s v="CD197"/>
        <s v="CD198"/>
        <s v="CD199"/>
        <s v="CD200"/>
        <s v="CD201"/>
        <s v="CD202"/>
        <s v="CD203"/>
        <s v="CD204"/>
        <s v="CD205"/>
        <s v="CD206"/>
        <s v="CD207"/>
        <s v="CD208"/>
        <s v="CD209"/>
        <s v="CD210"/>
        <s v="CD211"/>
        <s v="CD212"/>
        <s v="CD213"/>
        <s v="CD214"/>
        <s v="CD215"/>
        <s v="CD216"/>
        <s v="CD217"/>
        <s v="CD218"/>
        <s v="CD219"/>
        <s v="CD220"/>
        <s v="CD221"/>
        <s v="CD222"/>
        <s v="CD223"/>
        <s v="CD224"/>
        <s v="CD225"/>
        <s v="CD226"/>
        <s v="CD227"/>
        <s v="CD228"/>
        <s v="CD229"/>
        <s v="CD230"/>
        <s v="CD231"/>
        <s v="CD232"/>
        <s v="CD233"/>
        <s v="CD234"/>
        <s v="CD235"/>
        <s v="CD236"/>
        <s v="CD237"/>
        <s v="CD238"/>
        <s v="CD239"/>
        <s v="CD240"/>
        <s v="CD241"/>
        <s v="CD242"/>
        <s v="CD243"/>
        <s v="CD244"/>
        <s v="CD245"/>
        <s v="CD246"/>
        <s v="CD247"/>
        <s v="CD248"/>
        <s v="CD249"/>
        <s v="CD250"/>
        <s v="CD251"/>
        <s v="CD252"/>
        <s v="CD253"/>
        <s v="CD254"/>
        <s v="CD255"/>
        <s v="CD256"/>
        <s v="CD257"/>
        <s v="CD258"/>
        <s v="CD259"/>
        <s v="CD260"/>
        <s v="CD261"/>
        <s v="CD262"/>
        <s v="CD263"/>
        <s v="CD264"/>
        <s v="CD265"/>
        <s v="CD266"/>
        <s v="CD267"/>
        <s v="CD268"/>
        <s v="CD269"/>
        <s v="CD270"/>
        <s v="CD271"/>
        <s v="CD272"/>
        <s v="CD273"/>
        <s v="CD274"/>
        <s v="CD275"/>
        <s v="CD276"/>
        <s v="CD277"/>
        <s v="CD278"/>
        <s v="CD279"/>
        <s v="CD280"/>
        <s v="CD281"/>
        <s v="CD282"/>
        <s v="CD283"/>
        <s v="CD284"/>
        <s v="CD285"/>
        <s v="CD286"/>
        <s v="CD287"/>
        <s v="CD288"/>
        <s v="CD289"/>
        <s v="CD290"/>
        <s v="CD291"/>
        <s v="CD292"/>
        <s v="CD293"/>
        <s v="CD294"/>
        <s v="CD295"/>
        <s v="CD296"/>
        <s v="CD297"/>
        <s v="CD298"/>
        <s v="CD299"/>
        <s v="CD300"/>
        <s v="CD301"/>
        <s v="CD302"/>
        <s v="CD303"/>
        <s v="CD304"/>
        <s v="CD305"/>
        <s v="CD306"/>
        <s v="CD307"/>
        <s v="CD308"/>
        <s v="CD309"/>
        <s v="CD310"/>
        <s v="CD311"/>
        <s v="CD312"/>
        <s v="CD313"/>
        <s v="CD314"/>
        <s v="CD315"/>
        <s v="CD316"/>
        <s v="CD317"/>
        <s v="CD318"/>
        <s v="CD319"/>
        <s v="CD320"/>
        <s v="CD321"/>
        <s v="CD322"/>
        <s v="CD323"/>
        <s v="CD324"/>
        <s v="CD325"/>
        <s v="CD326"/>
        <s v="CD327"/>
        <s v="CD328"/>
        <s v="CD329"/>
        <s v="CD330"/>
        <s v="CD331"/>
        <s v="CD332"/>
        <s v="CD333"/>
        <s v="CD334"/>
        <s v="CD335"/>
        <s v="CD336"/>
        <s v="CD337"/>
        <s v="CD338"/>
        <s v="CD339"/>
        <s v="CD340"/>
        <s v="CD341"/>
        <s v="CD342"/>
        <s v="CD343"/>
        <s v="CD344"/>
        <s v="CD345"/>
        <s v="CD346"/>
        <s v="CD347"/>
        <s v="CD348"/>
        <s v="CD349"/>
        <s v="CD350"/>
        <s v="CD351"/>
        <s v="CD352"/>
        <s v="CD353"/>
        <s v="CD354"/>
        <s v="CD355"/>
        <s v="CD356"/>
        <s v="CD357"/>
        <s v="CD358"/>
        <s v="CD359"/>
        <s v="CD360"/>
        <s v="CD361"/>
        <s v="CD362"/>
        <s v="CD363"/>
        <s v="CD364"/>
        <s v="CD365"/>
        <s v="CD366"/>
        <s v="CD367"/>
        <s v="CD368"/>
        <s v="CD369"/>
        <s v="CD370"/>
        <s v="CD371"/>
        <s v="CD372"/>
        <s v="CD373"/>
        <s v="CD374"/>
        <s v="CD375"/>
        <s v="CD376"/>
        <s v="CD377"/>
        <s v="CD378"/>
        <s v="CD379"/>
        <s v="CD380"/>
        <s v="CD381"/>
        <s v="CD382"/>
        <s v="CD383"/>
        <s v="CD384"/>
        <s v="CD385"/>
        <s v="CD386"/>
        <s v="CD387"/>
        <s v="CD388"/>
        <s v="CD389"/>
        <s v="CD390"/>
        <s v="CD391"/>
        <s v="CD392"/>
        <s v="CD393"/>
        <s v="CD394"/>
        <s v="CD395"/>
        <s v="CD396"/>
        <s v="CD397"/>
        <s v="CD398"/>
        <s v="CD399"/>
        <s v="CD400"/>
        <s v="CD401"/>
        <s v="CD402"/>
        <s v="CD403"/>
        <s v="CD404"/>
        <s v="CD405"/>
        <s v="CD406"/>
        <s v="CD407"/>
        <s v="CD408"/>
        <s v="CD409"/>
        <s v="CD410"/>
        <s v="CD411"/>
        <s v="CD412"/>
        <s v="CD413"/>
        <s v="CD414"/>
        <s v="CD415"/>
        <s v="CD416"/>
        <s v="CD417"/>
        <s v="CD418"/>
        <s v="CD419"/>
        <s v="CD420"/>
        <s v="CD421"/>
        <s v="CD422"/>
        <s v="CD423"/>
        <s v="CD424"/>
        <s v="CD425"/>
        <s v="CD426"/>
        <s v="CD427"/>
        <s v="CD428"/>
        <s v="CD429"/>
        <s v="CD430"/>
        <s v="CD431"/>
        <s v="CD432"/>
        <s v="CD433"/>
        <s v="CD434"/>
        <s v="CD435"/>
        <s v="CD436"/>
        <s v="CD437"/>
        <s v="CD438"/>
        <s v="CD439"/>
        <s v="CD440"/>
        <s v="CD441"/>
        <s v="CD442"/>
        <s v="CD443"/>
        <s v="CD444"/>
        <s v="CD445"/>
        <s v="CD446"/>
        <s v="CD447"/>
        <s v="CD448"/>
        <s v="CD449"/>
        <s v="CD450"/>
        <s v="CD451"/>
        <s v="CD452"/>
        <s v="CD453"/>
        <s v="CD454"/>
        <s v="CD455"/>
        <s v="CD456"/>
        <s v="CD457"/>
        <s v="CD458"/>
        <s v="CD459"/>
        <s v="CD460"/>
        <s v="CD461"/>
        <s v="CD462"/>
        <s v="CD463"/>
        <s v="CD464"/>
        <s v="CD465"/>
        <s v="CD466"/>
        <s v="CD467"/>
        <s v="CD468"/>
        <s v="CD469"/>
        <s v="CD470"/>
        <s v="CD471"/>
        <s v="CD472"/>
        <s v="CD473"/>
        <s v="CD474"/>
        <s v="CD475"/>
        <s v="CD476"/>
        <s v="CD477"/>
        <s v="CD478"/>
        <s v="CD479"/>
        <s v="CD480"/>
        <s v="CD481"/>
        <s v="CD482"/>
        <s v="CD483"/>
        <s v="CD484"/>
        <s v="CD485"/>
        <s v="CD486"/>
        <s v="CD487"/>
        <s v="CD488"/>
        <s v="CD489"/>
        <s v="CD490"/>
        <s v="CD491"/>
        <s v="CD492"/>
        <s v="CD493"/>
        <s v="CD494"/>
        <s v="CD495"/>
        <s v="CD496"/>
        <s v="CD497"/>
        <s v="CD498"/>
        <s v="CD499"/>
        <s v="CD500"/>
        <s v="CD501"/>
        <s v="CD502"/>
        <s v="CD503"/>
        <s v="CD504"/>
        <s v="CD505"/>
        <s v="CD506"/>
        <s v="CD507"/>
        <s v="CD508"/>
        <s v="CD509"/>
        <s v="CD510"/>
        <s v="CD511"/>
        <s v="CD512"/>
        <s v="CD513"/>
        <s v="CD514"/>
        <s v="CD515"/>
        <s v="CD516"/>
        <s v="CD517"/>
        <s v="CD518"/>
        <s v="CD519"/>
        <s v="CD520"/>
        <s v="CD521"/>
        <s v="CD522"/>
        <s v="CD523"/>
        <s v="CD524"/>
        <s v="CD525"/>
        <s v="CD526"/>
        <s v="CD527"/>
        <s v="CD528"/>
        <s v="CD529"/>
        <s v="CD530"/>
        <s v="CD531"/>
        <s v="CD532"/>
        <s v="CD533"/>
        <s v="CD534"/>
        <s v="CD535"/>
        <s v="CD536"/>
        <s v="CD537"/>
        <s v="CD538"/>
        <s v="CD539"/>
        <s v="CD540"/>
        <s v="CD541"/>
        <s v="CD542"/>
        <s v="CD543"/>
        <s v="CD544"/>
        <s v="CD545"/>
        <s v="CD546"/>
        <s v="CD547"/>
        <s v="CD548"/>
        <s v="CD549"/>
        <s v="CD550"/>
        <s v="CD551"/>
        <s v="CD552"/>
        <s v="CD553"/>
        <s v="CD554"/>
        <s v="CD555"/>
        <s v="CD556"/>
        <s v="CD557"/>
        <s v="CD558"/>
        <s v="CD559"/>
        <s v="CD560"/>
        <s v="CD561"/>
        <s v="CD562"/>
        <s v="CD563"/>
        <s v="CD564"/>
        <s v="CD565"/>
        <s v="CD566"/>
        <s v="CD567"/>
        <s v="CD568"/>
        <s v="CD569"/>
        <s v="CD570"/>
        <s v="CD571"/>
        <s v="CD572"/>
        <s v="CD573"/>
        <s v="CD574"/>
        <s v="CD575"/>
        <s v="CD576"/>
        <s v="CD577"/>
        <s v="CD578"/>
        <s v="CD579"/>
        <s v="CD580"/>
        <s v="CD581"/>
        <s v="CD582"/>
        <s v="CD583"/>
        <s v="CD584"/>
        <s v="CD585"/>
        <s v="CD586"/>
        <s v="CD587"/>
        <s v="CD588"/>
        <s v="CD589"/>
        <s v="CD590"/>
        <s v="CD591"/>
        <s v="CD592"/>
        <s v="CD593"/>
        <s v="CD594"/>
        <s v="CD595"/>
        <s v="CD596"/>
        <s v="CD597"/>
        <s v="CD598"/>
        <s v="CD599"/>
        <s v="CD600"/>
        <s v="CD601"/>
        <s v="CD602"/>
        <s v="CD603"/>
        <s v="CD604"/>
        <s v="CD605"/>
        <s v="CD606"/>
        <s v="CD607"/>
        <s v="CD608"/>
        <s v="CD609"/>
        <s v="CD610"/>
        <s v="CD611"/>
        <s v="CD612"/>
        <s v="CD613"/>
        <s v="CD614"/>
        <s v="CD615"/>
        <s v="CD616"/>
        <s v="CD617"/>
        <s v="CD618"/>
        <s v="CD619"/>
        <s v="CD620"/>
        <s v="CD621"/>
        <s v="CD622"/>
        <s v="CD623"/>
        <s v="CD624"/>
        <s v="CD625"/>
        <s v="CD626"/>
        <s v="CD627"/>
        <s v="CD628"/>
        <s v="CD629"/>
        <s v="CD630"/>
        <s v="CD631"/>
        <s v="CD632"/>
        <s v="CD633"/>
        <s v="CD634"/>
        <s v="CD635"/>
        <s v="CD636"/>
        <s v="CD637"/>
        <s v="CD638"/>
        <s v="CD639"/>
        <s v="CD640"/>
        <s v="CD641"/>
        <s v="CD642"/>
        <s v="CD643"/>
        <s v="CD644"/>
        <s v="CD645"/>
        <s v="CD646"/>
        <s v="CD647"/>
        <s v="CD648"/>
        <s v="CD649"/>
        <s v="CD650"/>
        <s v="CD651"/>
        <s v="CD652"/>
        <s v="CD653"/>
        <s v="CD654"/>
        <s v="CD655"/>
        <s v="CD656"/>
        <s v="CD657"/>
        <s v="CD658"/>
        <s v="CD659"/>
        <s v="CD660"/>
        <s v="CD661"/>
        <s v="CD662"/>
        <s v="CD663"/>
        <s v="CD664"/>
        <s v="CD665"/>
        <s v="CD666"/>
        <s v="CD667"/>
        <s v="CD668"/>
        <s v="CD669"/>
        <s v="CD670"/>
        <s v="CD671"/>
        <s v="CD672"/>
        <s v="CD673"/>
        <s v="CD674"/>
        <s v="CD675"/>
        <s v="CD676"/>
        <s v="CD677"/>
        <s v="CD678"/>
        <s v="CD679"/>
        <s v="CD680"/>
        <s v="CD681"/>
        <s v="CD682"/>
        <s v="CD683"/>
        <s v="CD684"/>
        <s v="CD685"/>
        <s v="CD686"/>
        <s v="CD687"/>
        <s v="CD688"/>
        <s v="CD689"/>
        <s v="CD690"/>
        <s v="CD691"/>
        <s v="CD692"/>
        <s v="CD693"/>
        <s v="CD694"/>
        <s v="CD695"/>
        <s v="CD696"/>
        <s v="CD697"/>
        <s v="CD698"/>
        <s v="CD699"/>
        <s v="CD700"/>
        <s v="CD701"/>
        <s v="CD702"/>
        <s v="CD703"/>
        <s v="CD704"/>
        <s v="CD705"/>
        <s v="CD706"/>
        <s v="CD707"/>
        <s v="CD708"/>
        <s v="CD709"/>
        <s v="CD710"/>
        <s v="CD711"/>
        <s v="CD712"/>
        <s v="CD713"/>
        <s v="CD714"/>
        <s v="CD715"/>
        <s v="CD716"/>
        <s v="CD717"/>
        <s v="CD718"/>
        <s v="CD719"/>
        <s v="CD720"/>
        <s v="CD721"/>
        <s v="CD722"/>
        <s v="CD723"/>
        <s v="CD724"/>
        <s v="CD725"/>
        <s v="CD726"/>
        <s v="CD727"/>
        <s v="CD728"/>
        <s v="CD729"/>
        <s v="CD730"/>
        <s v="CD731"/>
        <s v="CD732"/>
        <s v="CD733"/>
        <s v="CD734"/>
        <s v="CD735"/>
        <s v="CD736"/>
        <s v="CD737"/>
        <s v="CD738"/>
        <s v="CD739"/>
        <s v="CD740"/>
        <s v="CD741"/>
        <s v="CD742"/>
        <s v="CD743"/>
        <s v="CD744"/>
        <s v="CD745"/>
        <s v="CD746"/>
        <s v="CD747"/>
        <s v="CD748"/>
        <s v="CD749"/>
        <s v="CD750"/>
        <s v="CD751"/>
        <s v="CD752"/>
        <s v="CD753"/>
        <s v="CD754"/>
        <s v="CD755"/>
        <s v="CD756"/>
        <s v="CD757"/>
        <s v="CD758"/>
        <s v="CD759"/>
        <s v="CD760"/>
        <s v="CD761"/>
        <s v="CD762"/>
        <s v="CD763"/>
        <s v="CD764"/>
        <s v="CD765"/>
        <s v="CD766"/>
        <s v="CD767"/>
        <s v="CD768"/>
        <s v="CD769"/>
        <s v="CD770"/>
        <s v="CD771"/>
        <s v="CD772"/>
        <s v="CD773"/>
        <s v="CD774"/>
        <s v="CD775"/>
        <s v="CD776"/>
        <s v="CD777"/>
        <s v="CD778"/>
        <s v="CD779"/>
        <s v="CD780"/>
        <s v="CD781"/>
        <s v="CD782"/>
        <s v="CD783"/>
        <s v="CD784"/>
        <s v="CD785"/>
        <s v="CD786"/>
        <s v="CD787"/>
        <s v="CD788"/>
        <s v="CD789"/>
        <s v="CD790"/>
        <s v="CD791"/>
        <s v="CD792"/>
        <s v="CD793"/>
        <s v="CD794"/>
        <s v="CD795"/>
        <s v="CD796"/>
        <s v="CD797"/>
        <s v="CD798"/>
        <s v="CD799"/>
        <s v="CD800"/>
        <s v="CD801"/>
        <s v="CD802"/>
        <s v="CD803"/>
        <s v="CD804"/>
        <s v="CD805"/>
        <s v="A1"/>
        <s v="A2"/>
        <s v="A3"/>
        <s v="A4"/>
        <s v="A5"/>
        <s v="A6"/>
        <s v="A7"/>
        <s v="A8"/>
        <s v="A9"/>
        <s v="A10"/>
        <s v="A11"/>
        <s v="A12"/>
        <s v="A13"/>
        <s v="A14"/>
        <s v="A15"/>
        <s v="A16"/>
        <s v="A17"/>
        <s v="A18"/>
        <s v="A19"/>
        <s v="A20"/>
        <s v="A21"/>
        <s v="A22"/>
        <s v="A23"/>
        <s v="A24"/>
        <s v="A25"/>
        <s v="A26"/>
        <s v="A27"/>
        <s v="A28"/>
        <s v="A29"/>
        <s v="A30"/>
      </sharedItems>
    </cacheField>
    <cacheField name="Purchase Date">
      <sharedItems containsString="0" containsBlank="1" count="1">
        <m/>
      </sharedItems>
    </cacheField>
    <cacheField name="Cost">
      <sharedItems containsString="0" containsBlank="1" count="1">
        <m/>
      </sharedItems>
    </cacheField>
    <cacheField name="Category (Limit 10)">
      <sharedItems containsString="0" containsBlank="1" containsMixedTypes="0" containsNumber="1" count="2">
        <m/>
        <n v="12.5"/>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L7:W83" sheet="GOI"/>
  </cacheSource>
  <cacheFields count="12">
    <cacheField name="Growout Location">
      <sharedItems containsSemiMixedTypes="0" containsString="0" containsMixedTypes="0" containsNumber="1" containsInteger="1" count="76">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sharedItems>
    </cacheField>
    <cacheField name="DATE PLANTED IN GROWOUT">
      <sharedItems containsSemiMixedTypes="0" containsString="0" containsMixedTypes="0" containsNumber="1" containsInteger="1" count="1">
        <n v="0"/>
      </sharedItems>
    </cacheField>
    <cacheField name="NURSERY LOCATION">
      <sharedItems containsSemiMixedTypes="0" containsString="0" containsMixedTypes="0" containsNumber="1" containsInteger="1" count="1">
        <n v="0"/>
      </sharedItems>
    </cacheField>
    <cacheField name="number of nursery bags harvested">
      <sharedItems containsSemiMixedTypes="0" containsString="0" containsMixedTypes="0" containsNumber="1" containsInteger="1" count="1">
        <n v="0"/>
      </sharedItems>
    </cacheField>
    <cacheField name="NUMBER OF NURSERY DAYS">
      <sharedItems containsString="0" containsMixedTypes="1" count="1">
        <e v="#N/A"/>
      </sharedItems>
    </cacheField>
    <cacheField name="Plant Id">
      <sharedItems containsMixedTypes="0" count="1">
        <s v=" Unavailable"/>
      </sharedItems>
    </cacheField>
    <cacheField name="Assigned Plant ID">
      <sharedItems containsSemiMixedTypes="0" containsString="0" containsMixedTypes="0" containsNumber="1" containsInteger="1" count="1">
        <n v="0"/>
      </sharedItems>
    </cacheField>
    <cacheField name="Number of Bags Planted">
      <sharedItems containsSemiMixedTypes="0" containsString="0" containsMixedTypes="0" containsNumber="1" containsInteger="1" count="1">
        <n v="0"/>
      </sharedItems>
    </cacheField>
    <cacheField name="Clams/Bag">
      <sharedItems containsSemiMixedTypes="0" containsString="0" containsMixedTypes="0" containsNumber="1" containsInteger="1" count="1">
        <n v="0"/>
      </sharedItems>
    </cacheField>
    <cacheField name="Growout Clams Planted">
      <sharedItems containsSemiMixedTypes="0" containsString="0" containsMixedTypes="0" containsNumber="1" containsInteger="1" count="1">
        <n v="0"/>
      </sharedItems>
    </cacheField>
    <cacheField name="aux1">
      <sharedItems containsBlank="1" containsMixedTypes="0" count="2">
        <s v=""/>
        <m/>
      </sharedItems>
    </cacheField>
    <cacheField name="aux2">
      <sharedItems containsBlank="1" containsMixedTypes="0" count="2">
        <s v=""/>
        <m/>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L7:W83" sheet="GOI"/>
  </cacheSource>
  <cacheFields count="12">
    <cacheField name="Growout Location">
      <sharedItems containsSemiMixedTypes="0" containsString="0" containsMixedTypes="0" containsNumber="1" containsInteger="1"/>
    </cacheField>
    <cacheField name="DATE PLANTED IN GROWOUT">
      <sharedItems containsSemiMixedTypes="0" containsString="0" containsMixedTypes="0" containsNumber="1" containsInteger="1" count="1">
        <n v="0"/>
      </sharedItems>
    </cacheField>
    <cacheField name="NURSERY LOCATION">
      <sharedItems containsSemiMixedTypes="0" containsString="0" containsMixedTypes="0" containsNumber="1" containsInteger="1" count="51">
        <n v="0"/>
        <n v="1"/>
        <n v="2"/>
        <n v="3"/>
        <n v="4"/>
        <n v="5"/>
        <n v="6"/>
        <n v="7"/>
        <n v="8"/>
        <n v="9"/>
        <n v="10"/>
        <n v="11"/>
        <n v="12"/>
        <n v="13"/>
        <n v="14"/>
        <n v="15"/>
        <n v="16"/>
        <n v="17"/>
        <n v="1000"/>
        <n v="18"/>
        <n v="19"/>
        <n v="20"/>
        <n v="21"/>
        <n v="22"/>
        <n v="23"/>
        <n v="24"/>
        <n v="25"/>
        <n v="26"/>
        <n v="27"/>
        <n v="28"/>
        <n v="29"/>
        <n v="30"/>
        <n v="31"/>
        <n v="32"/>
        <n v="33"/>
        <n v="34"/>
        <n v="35"/>
        <n v="36"/>
        <n v="37"/>
        <n v="38"/>
        <n v="39"/>
        <n v="40"/>
        <n v="41"/>
        <n v="42"/>
        <n v="43"/>
        <n v="44"/>
        <n v="45"/>
        <n v="46"/>
        <n v="47"/>
        <n v="48"/>
        <n v="49"/>
      </sharedItems>
    </cacheField>
    <cacheField name="number of nursery bags harvested">
      <sharedItems containsSemiMixedTypes="0" containsString="0" containsMixedTypes="0" containsNumber="1" containsInteger="1" count="1">
        <n v="0"/>
      </sharedItems>
    </cacheField>
    <cacheField name="NUMBER OF NURSERY DAYS">
      <sharedItems containsString="0" containsMixedTypes="1" count="1">
        <e v="#N/A"/>
      </sharedItems>
    </cacheField>
    <cacheField name="Plant Id">
      <sharedItems containsMixedTypes="0" count="1">
        <s v=" Unavailable"/>
      </sharedItems>
    </cacheField>
    <cacheField name="Assigned Plant ID">
      <sharedItems containsSemiMixedTypes="0" containsString="0" containsMixedTypes="0" containsNumber="1" containsInteger="1" count="1">
        <n v="0"/>
      </sharedItems>
    </cacheField>
    <cacheField name="Number of Bags Planted">
      <sharedItems containsSemiMixedTypes="0" containsString="0" containsMixedTypes="0" containsNumber="1" containsInteger="1" count="1">
        <n v="0"/>
      </sharedItems>
    </cacheField>
    <cacheField name="Clams/Bag">
      <sharedItems containsSemiMixedTypes="0" containsString="0" containsMixedTypes="0" containsNumber="1" containsInteger="1" count="1">
        <n v="0"/>
      </sharedItems>
    </cacheField>
    <cacheField name="Growout Clams Planted">
      <sharedItems containsSemiMixedTypes="0" containsString="0" containsMixedTypes="0" containsNumber="1" containsInteger="1" count="1">
        <n v="0"/>
      </sharedItems>
    </cacheField>
    <cacheField name="aux1">
      <sharedItems containsBlank="1" containsMixedTypes="0" count="2">
        <s v=""/>
        <m/>
      </sharedItems>
    </cacheField>
    <cacheField name="aux2">
      <sharedItems containsBlank="1" containsMixedTypes="0" count="2">
        <s v=""/>
        <m/>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H7:P56" sheet="NI"/>
  </cacheSource>
  <cacheFields count="9">
    <cacheField name="Nursery Location">
      <sharedItems containsSemiMixedTypes="0" containsString="0" containsMixedTypes="0" containsNumber="1" containsInteger="1" count="4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sharedItems>
    </cacheField>
    <cacheField name="Date Planted">
      <sharedItems containsMixedTypes="0" count="1">
        <s v=""/>
      </sharedItems>
    </cacheField>
    <cacheField name="Plant ID">
      <sharedItems containsMixedTypes="0" count="1">
        <s v=""/>
      </sharedItems>
    </cacheField>
    <cacheField name="Number of Bags Planted">
      <sharedItems containsSemiMixedTypes="0" containsString="0" containsMixedTypes="0" containsNumber="1" containsInteger="1" count="1">
        <n v="0"/>
      </sharedItems>
    </cacheField>
    <cacheField name="Clams/Plant">
      <sharedItems containsSemiMixedTypes="0" containsString="0" containsMixedTypes="0" containsNumber="1" containsInteger="1" count="1">
        <n v="0"/>
      </sharedItems>
    </cacheField>
    <cacheField name="Nursery Clams Planted">
      <sharedItems containsMixedTypes="0" count="1">
        <s v=""/>
      </sharedItems>
    </cacheField>
    <cacheField name="aux1">
      <sharedItems containsBlank="1" containsMixedTypes="0" count="2">
        <s v=""/>
        <m/>
      </sharedItems>
    </cacheField>
    <cacheField name="aux2">
      <sharedItems containsString="0" containsBlank="1" count="1">
        <m/>
      </sharedItems>
    </cacheField>
    <cacheField name="aux3">
      <sharedItems containsString="0" containsBlank="1" count="1">
        <m/>
      </sharedItems>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A9:V110" sheet="CHS"/>
  </cacheSource>
  <cacheFields count="22">
    <cacheField name="Date Harvested">
      <sharedItems containsString="0" containsBlank="1" count="1">
        <m/>
      </sharedItems>
    </cacheField>
    <cacheField name="Growout Location">
      <sharedItems containsString="0" containsBlank="1" containsMixedTypes="0" containsNumber="1" containsInteger="1" count="77">
        <m/>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sharedItems>
    </cacheField>
    <cacheField name="Plant ID">
      <sharedItems containsMixedTypes="0" count="1">
        <s v=""/>
      </sharedItems>
    </cacheField>
    <cacheField name="Nursery Location">
      <sharedItems containsMixedTypes="0" count="1">
        <s v=""/>
      </sharedItems>
    </cacheField>
    <cacheField name="Number of Nursery Days">
      <sharedItems containsMixedTypes="0" count="1">
        <s v=""/>
      </sharedItems>
    </cacheField>
    <cacheField name="# Growout Days">
      <sharedItems containsMixedTypes="0" count="1">
        <s v=""/>
      </sharedItems>
    </cacheField>
    <cacheField name="Total Days">
      <sharedItems containsBlank="1" containsMixedTypes="0" count="2">
        <s v=""/>
        <m/>
      </sharedItems>
    </cacheField>
    <cacheField name="# Bags Harvested">
      <sharedItems containsString="0" containsBlank="1" count="1">
        <m/>
      </sharedItems>
    </cacheField>
    <cacheField name="&lt;7/8&quot;">
      <sharedItems containsString="0" containsBlank="1" count="1">
        <m/>
      </sharedItems>
    </cacheField>
    <cacheField name="Price(A)">
      <sharedItems containsString="0" containsBlank="1" count="1">
        <m/>
      </sharedItems>
    </cacheField>
    <cacheField name="&gt;7/8&quot; and &lt;1&quot;">
      <sharedItems containsString="0" containsBlank="1" count="1">
        <m/>
      </sharedItems>
    </cacheField>
    <cacheField name="Price(B)">
      <sharedItems containsString="0" containsBlank="1" count="1">
        <m/>
      </sharedItems>
    </cacheField>
    <cacheField name="1&quot;">
      <sharedItems containsString="0" containsBlank="1" count="1">
        <m/>
      </sharedItems>
    </cacheField>
    <cacheField name="Price(C)">
      <sharedItems containsString="0" containsBlank="1" count="1">
        <m/>
      </sharedItems>
    </cacheField>
    <cacheField name="&gt;1&quot;">
      <sharedItems containsString="0" containsBlank="1" count="1">
        <m/>
      </sharedItems>
    </cacheField>
    <cacheField name="Price(D)">
      <sharedItems containsString="0" containsBlank="1" count="1">
        <m/>
      </sharedItems>
    </cacheField>
    <cacheField name="Other">
      <sharedItems containsString="0" containsBlank="1" count="1">
        <m/>
      </sharedItems>
    </cacheField>
    <cacheField name="Price(E)">
      <sharedItems containsString="0" containsBlank="1" count="1">
        <m/>
      </sharedItems>
    </cacheField>
    <cacheField name="Total Clams Harvested">
      <sharedItems containsSemiMixedTypes="0" containsString="0" containsMixedTypes="0" containsNumber="1" containsInteger="1" count="1">
        <n v="0"/>
      </sharedItems>
    </cacheField>
    <cacheField name="Average Clams/Bag">
      <sharedItems containsMixedTypes="0" count="1">
        <s v=""/>
      </sharedItems>
    </cacheField>
    <cacheField name="Revenue">
      <sharedItems containsMixedTypes="0" count="1">
        <s v=""/>
      </sharedItems>
    </cacheField>
    <cacheField name="Wholesaler / Comments">
      <sharedItems containsString="0" containsBlank="1" count="1">
        <m/>
      </sharedItems>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worksheetSource ref="H7:P56" sheet="NI"/>
  </cacheSource>
  <cacheFields count="9">
    <cacheField name="Nursery Location">
      <sharedItems containsSemiMixedTypes="0" containsString="0" containsMixedTypes="0" containsNumber="1" containsInteger="1"/>
    </cacheField>
    <cacheField name="Date Planted">
      <sharedItems containsMixedTypes="0" count="1">
        <s v=""/>
      </sharedItems>
    </cacheField>
    <cacheField name="Plant ID">
      <sharedItems containsMixedTypes="1" containsNumber="1" containsInteger="1" count="33">
        <s v=""/>
        <n v="22"/>
        <n v="10102"/>
        <n v="10202"/>
        <n v="10302"/>
        <n v="10402"/>
        <n v="10502"/>
        <n v="10602"/>
        <n v="10702"/>
        <n v="10802"/>
        <n v="10902"/>
        <n v="11002"/>
        <n v="11102"/>
        <n v="11202"/>
        <n v="11302"/>
        <n v="11402"/>
        <n v="11502"/>
        <n v="11602"/>
        <n v="11702"/>
        <n v="11802"/>
        <n v="11902"/>
        <n v="12002"/>
        <n v="12102"/>
        <n v="12202"/>
        <n v="12302"/>
        <n v="12402"/>
        <n v="12502"/>
        <n v="12602"/>
        <n v="12702"/>
        <n v="12802"/>
        <n v="12902"/>
        <n v="13002"/>
        <n v="13102"/>
      </sharedItems>
    </cacheField>
    <cacheField name="Number of Bags Planted">
      <sharedItems containsSemiMixedTypes="0" containsString="0" containsMixedTypes="0" containsNumber="1" containsInteger="1" count="1">
        <n v="0"/>
      </sharedItems>
    </cacheField>
    <cacheField name="Clams/Plant">
      <sharedItems containsSemiMixedTypes="0" containsString="0" containsMixedTypes="0" containsNumber="1" containsInteger="1" count="1">
        <n v="0"/>
      </sharedItems>
    </cacheField>
    <cacheField name="Nursery Clams Planted">
      <sharedItems containsMixedTypes="0" count="1">
        <s v=""/>
      </sharedItems>
    </cacheField>
    <cacheField name="aux1">
      <sharedItems containsBlank="1" containsMixedTypes="0" count="2">
        <s v=""/>
        <m/>
      </sharedItems>
    </cacheField>
    <cacheField name="aux2">
      <sharedItems containsString="0" containsBlank="1" count="1">
        <m/>
      </sharedItems>
    </cacheField>
    <cacheField name="aux3">
      <sharedItems containsString="0" containsBlank="1" count="1">
        <m/>
      </sharedItems>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worksheetSource ref="L7:W83" sheet="GOI"/>
  </cacheSource>
  <cacheFields count="12">
    <cacheField name="Growout Location">
      <sharedItems containsSemiMixedTypes="0" containsString="0" containsMixedTypes="0" containsNumber="1" containsInteger="1"/>
    </cacheField>
    <cacheField name="DATE PLANTED IN GROWOUT">
      <sharedItems containsSemiMixedTypes="0" containsString="0" containsMixedTypes="0" containsNumber="1" containsInteger="1" count="1">
        <n v="0"/>
      </sharedItems>
    </cacheField>
    <cacheField name="NURSERY LOCATION">
      <sharedItems containsSemiMixedTypes="0" containsString="0" containsMixedTypes="0" containsNumber="1" containsInteger="1" count="1">
        <n v="0"/>
      </sharedItems>
    </cacheField>
    <cacheField name="number of nursery bags harvested">
      <sharedItems containsSemiMixedTypes="0" containsString="0" containsMixedTypes="0" containsNumber="1" containsInteger="1" count="1">
        <n v="0"/>
      </sharedItems>
    </cacheField>
    <cacheField name="NUMBER OF NURSERY DAYS">
      <sharedItems containsString="0" containsMixedTypes="1" count="1">
        <e v="#N/A"/>
      </sharedItems>
    </cacheField>
    <cacheField name="Plant Id">
      <sharedItems containsMixedTypes="1" containsNumber="1" containsInteger="1" count="42">
        <s v=" Unavailable"/>
        <n v="22"/>
        <n v="10102"/>
        <n v="10202"/>
        <n v="10302"/>
        <n v="10402"/>
        <n v="10502"/>
        <n v="10602"/>
        <n v="10702"/>
        <n v="10802"/>
        <n v="10902"/>
        <n v="11002"/>
        <n v="11102"/>
        <n v="11202"/>
        <n v="11302"/>
        <n v="11402"/>
        <n v="11502"/>
        <n v="11602"/>
        <n v="11702"/>
        <n v="11802"/>
        <n v="11902"/>
        <n v="12002"/>
        <n v="12102"/>
        <n v="12202"/>
        <n v="12302"/>
        <n v="12402"/>
        <n v="12502"/>
        <n v="12602"/>
        <n v="12702"/>
        <n v="12802"/>
        <n v="12902"/>
        <n v="13002"/>
        <n v="13102"/>
        <n v="20102"/>
        <n v="20202"/>
        <n v="20302"/>
        <n v="20402"/>
        <n v="20502"/>
        <n v="20602"/>
        <n v="20702"/>
        <n v="20802"/>
        <n v="20902"/>
      </sharedItems>
    </cacheField>
    <cacheField name="Assigned Plant ID">
      <sharedItems containsSemiMixedTypes="0" containsString="0" containsMixedTypes="0" containsNumber="1" containsInteger="1" count="1">
        <n v="0"/>
      </sharedItems>
    </cacheField>
    <cacheField name="Number of Bags Planted">
      <sharedItems containsSemiMixedTypes="0" containsString="0" containsMixedTypes="0" containsNumber="1" containsInteger="1" count="1">
        <n v="0"/>
      </sharedItems>
    </cacheField>
    <cacheField name="Clams/Bag">
      <sharedItems containsSemiMixedTypes="0" containsString="0" containsMixedTypes="0" containsNumber="1" containsInteger="1" count="1">
        <n v="0"/>
      </sharedItems>
    </cacheField>
    <cacheField name="Growout Clams Planted">
      <sharedItems containsSemiMixedTypes="0" containsString="0" containsMixedTypes="0" containsNumber="1" containsInteger="1" count="1">
        <n v="0"/>
      </sharedItems>
    </cacheField>
    <cacheField name="aux1">
      <sharedItems containsBlank="1" containsMixedTypes="0" count="2">
        <s v=""/>
        <m/>
      </sharedItems>
    </cacheField>
    <cacheField name="aux2">
      <sharedItems containsBlank="1" containsMixedTypes="0" count="2">
        <s v=""/>
        <m/>
      </sharedItems>
    </cacheField>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worksheetSource ref="A9:V110" sheet="CHS"/>
  </cacheSource>
  <cacheFields count="22">
    <cacheField name="Date Harvested">
      <sharedItems containsString="0" containsBlank="1" count="1">
        <m/>
      </sharedItems>
    </cacheField>
    <cacheField name="Growout Location">
      <sharedItems containsString="0" containsBlank="1" count="1">
        <m/>
      </sharedItems>
    </cacheField>
    <cacheField name="Plant ID">
      <sharedItems containsMixedTypes="1" containsNumber="1" containsInteger="1" count="41">
        <s v=""/>
        <n v="10102"/>
        <n v="10202"/>
        <n v="10302"/>
        <n v="10402"/>
        <n v="10502"/>
        <n v="10602"/>
        <n v="10702"/>
        <n v="10802"/>
        <n v="10902"/>
        <n v="11002"/>
        <n v="11102"/>
        <n v="11202"/>
        <n v="11302"/>
        <n v="11402"/>
        <n v="11502"/>
        <n v="11602"/>
        <n v="11702"/>
        <n v="11802"/>
        <n v="11902"/>
        <n v="12002"/>
        <n v="12102"/>
        <n v="12202"/>
        <n v="12302"/>
        <n v="12402"/>
        <n v="12502"/>
        <n v="12602"/>
        <n v="12702"/>
        <n v="12802"/>
        <n v="12902"/>
        <n v="13002"/>
        <n v="13102"/>
        <n v="20102"/>
        <n v="20202"/>
        <n v="20302"/>
        <n v="20402"/>
        <n v="20502"/>
        <n v="20602"/>
        <n v="20702"/>
        <n v="20802"/>
        <n v="20902"/>
      </sharedItems>
    </cacheField>
    <cacheField name="Nursery Location">
      <sharedItems containsMixedTypes="0" count="1">
        <s v=""/>
      </sharedItems>
    </cacheField>
    <cacheField name="Number of Nursery Days">
      <sharedItems containsMixedTypes="0" count="1">
        <s v=""/>
      </sharedItems>
    </cacheField>
    <cacheField name="# Growout Days">
      <sharedItems containsMixedTypes="0" count="1">
        <s v=""/>
      </sharedItems>
    </cacheField>
    <cacheField name="Total Days">
      <sharedItems containsBlank="1" containsMixedTypes="0" count="2">
        <s v=""/>
        <m/>
      </sharedItems>
    </cacheField>
    <cacheField name="# Bags Harvested">
      <sharedItems containsString="0" containsBlank="1" count="1">
        <m/>
      </sharedItems>
    </cacheField>
    <cacheField name="&lt;7/8&quot;">
      <sharedItems containsString="0" containsBlank="1" count="1">
        <m/>
      </sharedItems>
    </cacheField>
    <cacheField name="Price(A)">
      <sharedItems containsString="0" containsBlank="1" count="1">
        <m/>
      </sharedItems>
    </cacheField>
    <cacheField name="&gt;7/8&quot; and &lt;1&quot;">
      <sharedItems containsString="0" containsBlank="1" count="1">
        <m/>
      </sharedItems>
    </cacheField>
    <cacheField name="Price(B)">
      <sharedItems containsString="0" containsBlank="1" count="1">
        <m/>
      </sharedItems>
    </cacheField>
    <cacheField name="1&quot;">
      <sharedItems containsString="0" containsBlank="1" count="1">
        <m/>
      </sharedItems>
    </cacheField>
    <cacheField name="Price(C)">
      <sharedItems containsString="0" containsBlank="1" count="1">
        <m/>
      </sharedItems>
    </cacheField>
    <cacheField name="&gt;1&quot;">
      <sharedItems containsString="0" containsBlank="1" count="1">
        <m/>
      </sharedItems>
    </cacheField>
    <cacheField name="Price(D)">
      <sharedItems containsString="0" containsBlank="1" count="1">
        <m/>
      </sharedItems>
    </cacheField>
    <cacheField name="Other">
      <sharedItems containsString="0" containsBlank="1" count="1">
        <m/>
      </sharedItems>
    </cacheField>
    <cacheField name="Price(E)">
      <sharedItems containsString="0" containsBlank="1" count="1">
        <m/>
      </sharedItems>
    </cacheField>
    <cacheField name="Total Clams Harvested">
      <sharedItems containsSemiMixedTypes="0" containsString="0" containsMixedTypes="0" containsNumber="1" containsInteger="1" count="1">
        <n v="0"/>
      </sharedItems>
    </cacheField>
    <cacheField name="Average Clams/Bag">
      <sharedItems containsMixedTypes="0" count="1">
        <s v=""/>
      </sharedItems>
    </cacheField>
    <cacheField name="Revenue">
      <sharedItems containsMixedTypes="0" count="1">
        <s v=""/>
      </sharedItems>
    </cacheField>
    <cacheField name="Wholesaler / Comments">
      <sharedItems containsString="0" containsBlank="1" count="1">
        <m/>
      </sharedItems>
    </cacheField>
  </cacheFields>
</pivotCacheDefinition>
</file>

<file path=xl/pivotCache/pivotCacheDefinition9.xml><?xml version="1.0" encoding="utf-8"?>
<pivotCacheDefinition xmlns="http://schemas.openxmlformats.org/spreadsheetml/2006/main" xmlns:r="http://schemas.openxmlformats.org/officeDocument/2006/relationships" r:id="rId1" createdVersion="3" recordCount="0" refreshedVersion="3">
  <cacheSource type="worksheet">
    <worksheetSource ref="A5:D1002" sheet="E"/>
  </cacheSource>
  <cacheFields count="4">
    <cacheField name="Vendor">
      <sharedItems containsBlank="1" containsMixedTypes="0" count="1040">
        <m/>
        <s v="sample1"/>
        <s v="sample2"/>
        <s v="sample3"/>
        <s v="sample4"/>
        <s v="Island Gas Co, Inc"/>
        <s v="Hardware Store, Inc"/>
        <s v="Clam Bags, Inc"/>
        <s v="Tax Collector"/>
        <s v="State Agency"/>
        <s v="Gulf Gas, Inc"/>
        <s v="Bag Co., Inc"/>
        <s v="Gulf Hardware, Inc"/>
        <s v="John Doe"/>
        <s v="The Motor Co, Inc"/>
        <s v="Mr. Helper"/>
        <s v="A"/>
        <s v="b"/>
        <s v="c"/>
        <s v="WW"/>
        <s v="Island Gas"/>
        <s v="Hardware Store"/>
        <s v="Clam Bags"/>
        <s v="Gulf Hardware"/>
        <s v="Bag Co"/>
        <s v="The Motor Co"/>
        <s v="Island Gas Co."/>
        <s v="Bag Co."/>
        <s v="The Motor Co."/>
        <s v="Island Bags"/>
        <s v=" Clam Bags"/>
        <s v="Fredricks Sign"/>
        <s v="Publix"/>
        <s v="Mr. Tire"/>
        <s v="Trailer Man"/>
        <s v="Boat  R Us"/>
        <s v="Painters"/>
        <s v="Bike"/>
        <s v="Dirt"/>
        <s v="concrete"/>
        <s v="tubs"/>
        <s v="plastic"/>
        <s v="B "/>
        <s v="C "/>
        <s v="D"/>
        <s v="E"/>
        <s v="F"/>
        <s v="G "/>
        <s v="H "/>
        <s v="I"/>
        <s v="J "/>
        <s v="K"/>
        <s v="L"/>
        <s v="M "/>
        <s v="N"/>
        <s v="O"/>
        <s v="P"/>
        <s v="Q"/>
        <s v="R"/>
        <s v="S"/>
        <s v="T"/>
        <s v="U"/>
        <s v="V "/>
        <s v="W"/>
        <s v="X"/>
        <s v="Y"/>
        <s v="Z"/>
        <s v="AA"/>
        <s v="BB"/>
        <s v="CC"/>
        <s v="DD"/>
        <s v="EE"/>
        <s v="FF"/>
        <s v="GG"/>
        <s v="HH"/>
        <s v="II"/>
        <s v="JJ"/>
        <s v="KK"/>
        <s v="LL"/>
        <s v="MM"/>
        <s v="NN"/>
        <s v="OO"/>
        <s v="PP"/>
        <s v="QQ"/>
        <s v="RR"/>
        <s v="SS"/>
        <s v="TT"/>
        <s v="UU"/>
        <s v="VV"/>
        <s v="XX"/>
        <s v="YY"/>
        <s v="ZZ"/>
        <s v="AAA"/>
        <s v="BBB"/>
        <s v="CCC"/>
        <s v="DDD"/>
        <s v="EEE"/>
        <s v="FFF"/>
        <s v="GGG"/>
        <s v="HHH"/>
        <s v="III"/>
        <s v="JJJ"/>
        <s v="KKK"/>
        <s v="LLL"/>
        <s v="MMM"/>
        <s v="NNN"/>
        <s v="OOO"/>
        <s v="PPP"/>
        <s v="QQQ"/>
        <s v="RRR"/>
        <s v="SSS"/>
        <s v="TTT"/>
        <s v="UUU"/>
        <s v="VVV"/>
        <s v="WWW"/>
        <s v="XXX"/>
        <s v="YYY"/>
        <s v="ZZZ"/>
        <s v="AAAA"/>
        <s v="BBBB"/>
        <s v="CCCC"/>
        <s v="DDDD"/>
        <s v="EEEE"/>
        <s v="FFFF"/>
        <s v="GGGG"/>
        <s v="HHHH"/>
        <s v="IIII"/>
        <s v="JJJJ"/>
        <s v="KKKK"/>
        <s v="LLLL"/>
        <s v="MMMM"/>
        <s v="NNNN"/>
        <s v="OOOO"/>
        <s v="PPPP"/>
        <s v="QQQQ"/>
        <s v="RRRR"/>
        <s v="SSSS"/>
        <s v="TTTT"/>
        <s v="UUUU"/>
        <s v="VVVV"/>
        <s v="XXXX"/>
        <s v="YYYY"/>
        <s v="ZZZZ"/>
        <s v="AB"/>
        <s v="CD"/>
        <s v="EF"/>
        <s v="GH"/>
        <s v="IJ"/>
        <s v="KL"/>
        <s v="MN"/>
        <s v="OP"/>
        <s v="QR"/>
        <s v="ST "/>
        <s v="UV"/>
        <s v="WX"/>
        <s v="YZ"/>
        <s v="ABC"/>
        <s v="DEF"/>
        <s v="GHI"/>
        <s v="JKL"/>
        <s v="MNO"/>
        <s v="PQR"/>
        <s v="STU"/>
        <s v="VWX"/>
        <s v="YZ1"/>
        <s v="AB1"/>
        <s v="AB2"/>
        <s v="AB3"/>
        <s v="AB4"/>
        <s v="AB5"/>
        <s v="AB6"/>
        <s v="AB7"/>
        <s v="AB8"/>
        <s v="AB9"/>
        <s v="AB10"/>
        <s v="AB11"/>
        <s v="AB12"/>
        <s v="AB13"/>
        <s v="AB14"/>
        <s v="AB15"/>
        <s v="AB16"/>
        <s v="AB17"/>
        <s v="AB18"/>
        <s v="AB19"/>
        <s v="AB20"/>
        <s v="BC1"/>
        <s v="BC2"/>
        <s v="BC3"/>
        <s v="BC4"/>
        <s v="BC5"/>
        <s v="BC6"/>
        <s v="BC7"/>
        <s v="BC8"/>
        <s v="BC9"/>
        <s v="BC10"/>
        <s v="BC11"/>
        <s v="BC12"/>
        <s v="BC13"/>
        <s v="BC14"/>
        <s v="BC15"/>
        <s v="BC16"/>
        <s v="BC17"/>
        <s v="BC18"/>
        <s v="BC19"/>
        <s v="BC20"/>
        <s v="CD1"/>
        <s v="CD2"/>
        <s v="CD3"/>
        <s v="CD4"/>
        <s v="CD5"/>
        <s v="CD6"/>
        <s v="CD7"/>
        <s v="CD8"/>
        <s v="CD9"/>
        <s v="CD10"/>
        <s v="CD11"/>
        <s v="CD12"/>
        <s v="CD13"/>
        <s v="CD14"/>
        <s v="CD15"/>
        <s v="CD16"/>
        <s v=" CD17"/>
        <s v="CD18"/>
        <s v="CD19"/>
        <s v="CD20"/>
        <s v="CD21"/>
        <s v="CD22"/>
        <s v="CD23"/>
        <s v="CD24"/>
        <s v="CD25"/>
        <s v="CD26"/>
        <s v="CD27"/>
        <s v="CD28"/>
        <s v="CD29"/>
        <s v="CD30"/>
        <s v="CD31"/>
        <s v="CD32"/>
        <s v="CD33"/>
        <s v="CD34"/>
        <s v="CD35"/>
        <s v="CD36"/>
        <s v="CD37"/>
        <s v="CD38"/>
        <s v="CD39"/>
        <s v="CD40"/>
        <s v="CD41"/>
        <s v="CD42"/>
        <s v="CD43"/>
        <s v="CD44"/>
        <s v="CD45"/>
        <s v="CD46"/>
        <s v="CD47"/>
        <s v="CD48"/>
        <s v="CD49"/>
        <s v="CD50"/>
        <s v="CD51"/>
        <s v="CD52"/>
        <s v="CD53"/>
        <s v="CD54"/>
        <s v="CD55"/>
        <s v="CD56"/>
        <s v="CD57"/>
        <s v="CD58"/>
        <s v="CD59"/>
        <s v="CD60"/>
        <s v="CD61"/>
        <s v="CD62"/>
        <s v="CD63"/>
        <s v="CD64"/>
        <s v="CD65"/>
        <s v="CD66"/>
        <s v="CD67"/>
        <s v="CD68"/>
        <s v="CD69"/>
        <s v="CD70"/>
        <s v="CD71"/>
        <s v="CD72"/>
        <s v="CD73"/>
        <s v="CD74"/>
        <s v="CD75"/>
        <s v="CD76"/>
        <s v="CD77"/>
        <s v="CD78"/>
        <s v="CD79"/>
        <s v="CD80"/>
        <s v="CD81"/>
        <s v="CD82"/>
        <s v="CD83"/>
        <s v="CD84"/>
        <s v="CD85"/>
        <s v="CD86"/>
        <s v="CD87"/>
        <s v="CD88"/>
        <s v="CD89"/>
        <s v="CD90"/>
        <s v="CD91"/>
        <s v="CD92"/>
        <s v="CD93"/>
        <s v="CD94"/>
        <s v="CD95"/>
        <s v="CD96"/>
        <s v="CD97"/>
        <s v="CD98"/>
        <s v="CD99"/>
        <s v="CD100"/>
        <s v="CD101"/>
        <s v="CD102"/>
        <s v="CD103"/>
        <s v="CD104"/>
        <s v="CD105"/>
        <s v="CD106"/>
        <s v="CD107"/>
        <s v="CD108"/>
        <s v="CD109"/>
        <s v="CD110"/>
        <s v="CD111"/>
        <s v="CD112"/>
        <s v="CD113"/>
        <s v="CD114"/>
        <s v="CD115"/>
        <s v="CD116"/>
        <s v="CD117"/>
        <s v="CD118"/>
        <s v="CD119"/>
        <s v="CD120"/>
        <s v="CD121"/>
        <s v="CD122"/>
        <s v="CD123"/>
        <s v="CD124"/>
        <s v="CD125"/>
        <s v="CD126"/>
        <s v="CD127"/>
        <s v="CD128"/>
        <s v="CD129"/>
        <s v="CD130"/>
        <s v="CD131"/>
        <s v="CD132"/>
        <s v="CD133"/>
        <s v="CD134"/>
        <s v="CD135"/>
        <s v="CD136"/>
        <s v="CD137"/>
        <s v="CD138"/>
        <s v="CD139"/>
        <s v="CD140"/>
        <s v="CD141"/>
        <s v="CD142"/>
        <s v="CD143"/>
        <s v="CD144"/>
        <s v="CD145"/>
        <s v="CD146"/>
        <s v="CD147"/>
        <s v="CD148"/>
        <s v="CD149"/>
        <s v="CD150"/>
        <s v="CD151"/>
        <s v="CD152"/>
        <s v="CD153"/>
        <s v="CD154"/>
        <s v="CD155"/>
        <s v="CD156"/>
        <s v="CD157"/>
        <s v="CD158"/>
        <s v="CD159"/>
        <s v="CD160"/>
        <s v="CD161"/>
        <s v="CD162"/>
        <s v="CD163"/>
        <s v="CD164"/>
        <s v="CD165"/>
        <s v="CD166"/>
        <s v="CD167"/>
        <s v="CD168"/>
        <s v="CD169"/>
        <s v="CD170"/>
        <s v="CD171"/>
        <s v="CD172"/>
        <s v="CD173"/>
        <s v="CD174"/>
        <s v="CD175"/>
        <s v="CD176"/>
        <s v="CD177"/>
        <s v="CD178"/>
        <s v="CD179"/>
        <s v="CD180"/>
        <s v="CD181"/>
        <s v="CD182"/>
        <s v="CD183"/>
        <s v="CD184"/>
        <s v="CD185"/>
        <s v="CD186"/>
        <s v="CD187"/>
        <s v="CD188"/>
        <s v="CD189"/>
        <s v="CD190"/>
        <s v="CD191"/>
        <s v="CD192"/>
        <s v="CD193"/>
        <s v="CD194"/>
        <s v="CD195"/>
        <s v="CD196"/>
        <s v="CD197"/>
        <s v="CD198"/>
        <s v="CD199"/>
        <s v="CD200"/>
        <s v="CD201"/>
        <s v="CD202"/>
        <s v="CD203"/>
        <s v="CD204"/>
        <s v="CD205"/>
        <s v="CD206"/>
        <s v="CD207"/>
        <s v="CD208"/>
        <s v="CD209"/>
        <s v="CD210"/>
        <s v="CD211"/>
        <s v="CD212"/>
        <s v="CD213"/>
        <s v="CD214"/>
        <s v="CD215"/>
        <s v="CD216"/>
        <s v="CD217"/>
        <s v="CD218"/>
        <s v="CD219"/>
        <s v="CD220"/>
        <s v="CD221"/>
        <s v="CD222"/>
        <s v="CD223"/>
        <s v="CD224"/>
        <s v="CD225"/>
        <s v="CD226"/>
        <s v="CD227"/>
        <s v="CD228"/>
        <s v="CD229"/>
        <s v="CD230"/>
        <s v="CD231"/>
        <s v="CD232"/>
        <s v="CD233"/>
        <s v="CD234"/>
        <s v="CD235"/>
        <s v="CD236"/>
        <s v="CD237"/>
        <s v="CD238"/>
        <s v="CD239"/>
        <s v="CD240"/>
        <s v="CD241"/>
        <s v="CD242"/>
        <s v="CD243"/>
        <s v="CD244"/>
        <s v="CD245"/>
        <s v="CD246"/>
        <s v="CD247"/>
        <s v="CD248"/>
        <s v="CD249"/>
        <s v="CD250"/>
        <s v="CD251"/>
        <s v="CD252"/>
        <s v="CD253"/>
        <s v="CD254"/>
        <s v="CD255"/>
        <s v="CD256"/>
        <s v="CD257"/>
        <s v="CD258"/>
        <s v="CD259"/>
        <s v="CD260"/>
        <s v="CD261"/>
        <s v="CD262"/>
        <s v="CD263"/>
        <s v="CD264"/>
        <s v="CD265"/>
        <s v="CD266"/>
        <s v="CD267"/>
        <s v="CD268"/>
        <s v="CD269"/>
        <s v="CD270"/>
        <s v="CD271"/>
        <s v="CD272"/>
        <s v="CD273"/>
        <s v="CD274"/>
        <s v="CD275"/>
        <s v="CD276"/>
        <s v="CD277"/>
        <s v="CD278"/>
        <s v="CD279"/>
        <s v="CD280"/>
        <s v="CD281"/>
        <s v="CD282"/>
        <s v="CD283"/>
        <s v="CD284"/>
        <s v="CD285"/>
        <s v="CD286"/>
        <s v="CD287"/>
        <s v="CD288"/>
        <s v="CD289"/>
        <s v="CD290"/>
        <s v="CD291"/>
        <s v="CD292"/>
        <s v="CD293"/>
        <s v="CD294"/>
        <s v="CD295"/>
        <s v="CD296"/>
        <s v="CD297"/>
        <s v="CD298"/>
        <s v="CD299"/>
        <s v="CD300"/>
        <s v="CD301"/>
        <s v="CD302"/>
        <s v="CD303"/>
        <s v="CD304"/>
        <s v="CD305"/>
        <s v="CD306"/>
        <s v="CD307"/>
        <s v="CD308"/>
        <s v="CD309"/>
        <s v="CD310"/>
        <s v="CD311"/>
        <s v="CD312"/>
        <s v="CD313"/>
        <s v="CD314"/>
        <s v="CD315"/>
        <s v="CD316"/>
        <s v="CD317"/>
        <s v="CD318"/>
        <s v="CD319"/>
        <s v="CD320"/>
        <s v="CD321"/>
        <s v="CD322"/>
        <s v="CD323"/>
        <s v="CD324"/>
        <s v="CD325"/>
        <s v="CD326"/>
        <s v="CD327"/>
        <s v="CD328"/>
        <s v="CD329"/>
        <s v="CD330"/>
        <s v="CD331"/>
        <s v="CD332"/>
        <s v="CD333"/>
        <s v="CD334"/>
        <s v="CD335"/>
        <s v="CD336"/>
        <s v="CD337"/>
        <s v="CD338"/>
        <s v="CD339"/>
        <s v="CD340"/>
        <s v="CD341"/>
        <s v="CD342"/>
        <s v="CD343"/>
        <s v="CD344"/>
        <s v="CD345"/>
        <s v="CD346"/>
        <s v="CD347"/>
        <s v="CD348"/>
        <s v="CD349"/>
        <s v="CD350"/>
        <s v="CD351"/>
        <s v="CD352"/>
        <s v="CD353"/>
        <s v="CD354"/>
        <s v="CD355"/>
        <s v="CD356"/>
        <s v="CD357"/>
        <s v="CD358"/>
        <s v="CD359"/>
        <s v="CD360"/>
        <s v="CD361"/>
        <s v="CD362"/>
        <s v="CD363"/>
        <s v="CD364"/>
        <s v="CD365"/>
        <s v="CD366"/>
        <s v="CD367"/>
        <s v="CD368"/>
        <s v="CD369"/>
        <s v="CD370"/>
        <s v="CD371"/>
        <s v="CD372"/>
        <s v="CD373"/>
        <s v="CD374"/>
        <s v="CD375"/>
        <s v="CD376"/>
        <s v="CD377"/>
        <s v="CD378"/>
        <s v="CD379"/>
        <s v="CD380"/>
        <s v="CD381"/>
        <s v="CD382"/>
        <s v="CD383"/>
        <s v="CD384"/>
        <s v="CD385"/>
        <s v="CD386"/>
        <s v="CD387"/>
        <s v="CD388"/>
        <s v="CD389"/>
        <s v="CD390"/>
        <s v="CD391"/>
        <s v="CD392"/>
        <s v="CD393"/>
        <s v="CD394"/>
        <s v="CD395"/>
        <s v="CD396"/>
        <s v="CD397"/>
        <s v="CD398"/>
        <s v="CD399"/>
        <s v="CD400"/>
        <s v="CD401"/>
        <s v="CD402"/>
        <s v="CD403"/>
        <s v="CD404"/>
        <s v="CD405"/>
        <s v="CD406"/>
        <s v="CD407"/>
        <s v="CD408"/>
        <s v="CD409"/>
        <s v="CD410"/>
        <s v="CD411"/>
        <s v="CD412"/>
        <s v="CD413"/>
        <s v="CD414"/>
        <s v="CD415"/>
        <s v="CD416"/>
        <s v="CD417"/>
        <s v="CD418"/>
        <s v="CD419"/>
        <s v="CD420"/>
        <s v="CD421"/>
        <s v="CD422"/>
        <s v="CD423"/>
        <s v="CD424"/>
        <s v="CD425"/>
        <s v="CD426"/>
        <s v="CD427"/>
        <s v="CD428"/>
        <s v="CD429"/>
        <s v="CD430"/>
        <s v="CD431"/>
        <s v="CD432"/>
        <s v="CD433"/>
        <s v="CD434"/>
        <s v="CD435"/>
        <s v="CD436"/>
        <s v="CD437"/>
        <s v="CD438"/>
        <s v="CD439"/>
        <s v="CD440"/>
        <s v="CD441"/>
        <s v="CD442"/>
        <s v="CD443"/>
        <s v="CD444"/>
        <s v="CD445"/>
        <s v="CD446"/>
        <s v="CD447"/>
        <s v="CD448"/>
        <s v="CD449"/>
        <s v="CD450"/>
        <s v="CD451"/>
        <s v="CD452"/>
        <s v="CD453"/>
        <s v="CD454"/>
        <s v="CD455"/>
        <s v="CD456"/>
        <s v="CD457"/>
        <s v="CD458"/>
        <s v="CD459"/>
        <s v="CD460"/>
        <s v="CD461"/>
        <s v="CD462"/>
        <s v="CD463"/>
        <s v="CD464"/>
        <s v="CD465"/>
        <s v="CD466"/>
        <s v="CD467"/>
        <s v="CD468"/>
        <s v="CD469"/>
        <s v="CD470"/>
        <s v="CD471"/>
        <s v="CD472"/>
        <s v="CD473"/>
        <s v="CD474"/>
        <s v="CD475"/>
        <s v="CD476"/>
        <s v="CD477"/>
        <s v="CD478"/>
        <s v="CD479"/>
        <s v="CD480"/>
        <s v="CD481"/>
        <s v="CD482"/>
        <s v="CD483"/>
        <s v="CD484"/>
        <s v="CD485"/>
        <s v="CD486"/>
        <s v="CD487"/>
        <s v="CD488"/>
        <s v="CD489"/>
        <s v="CD490"/>
        <s v="CD491"/>
        <s v="CD492"/>
        <s v="CD493"/>
        <s v="CD494"/>
        <s v="CD495"/>
        <s v="CD496"/>
        <s v="CD497"/>
        <s v="CD498"/>
        <s v="CD499"/>
        <s v="CD500"/>
        <s v="CD501"/>
        <s v="CD502"/>
        <s v="CD503"/>
        <s v="CD504"/>
        <s v="CD505"/>
        <s v="CD506"/>
        <s v="CD507"/>
        <s v="CD508"/>
        <s v="CD509"/>
        <s v="CD510"/>
        <s v="CD511"/>
        <s v="CD512"/>
        <s v="CD513"/>
        <s v="CD514"/>
        <s v="CD515"/>
        <s v="CD516"/>
        <s v="CD517"/>
        <s v="CD518"/>
        <s v="CD519"/>
        <s v="CD520"/>
        <s v="CD521"/>
        <s v="CD522"/>
        <s v="CD523"/>
        <s v="CD524"/>
        <s v="CD525"/>
        <s v="CD526"/>
        <s v="CD527"/>
        <s v="CD528"/>
        <s v="CD529"/>
        <s v="CD530"/>
        <s v="CD531"/>
        <s v="CD532"/>
        <s v="CD533"/>
        <s v="CD534"/>
        <s v="CD535"/>
        <s v="CD536"/>
        <s v="CD537"/>
        <s v="CD538"/>
        <s v="CD539"/>
        <s v="CD540"/>
        <s v="CD541"/>
        <s v="CD542"/>
        <s v="CD543"/>
        <s v="CD544"/>
        <s v="CD545"/>
        <s v="CD546"/>
        <s v="CD547"/>
        <s v="CD548"/>
        <s v="CD549"/>
        <s v="CD550"/>
        <s v="CD551"/>
        <s v="CD552"/>
        <s v="CD553"/>
        <s v="CD554"/>
        <s v="CD555"/>
        <s v="CD556"/>
        <s v="CD557"/>
        <s v="CD558"/>
        <s v="CD559"/>
        <s v="CD560"/>
        <s v="CD561"/>
        <s v="CD562"/>
        <s v="CD563"/>
        <s v="CD564"/>
        <s v="CD565"/>
        <s v="CD566"/>
        <s v="CD567"/>
        <s v="CD568"/>
        <s v="CD569"/>
        <s v="CD570"/>
        <s v="CD571"/>
        <s v="CD572"/>
        <s v="CD573"/>
        <s v="CD574"/>
        <s v="CD575"/>
        <s v="CD576"/>
        <s v="CD577"/>
        <s v="CD578"/>
        <s v="CD579"/>
        <s v="CD580"/>
        <s v="CD581"/>
        <s v="CD582"/>
        <s v="CD583"/>
        <s v="CD584"/>
        <s v="CD585"/>
        <s v="CD586"/>
        <s v="CD587"/>
        <s v="CD588"/>
        <s v="CD589"/>
        <s v="CD590"/>
        <s v="CD591"/>
        <s v="CD592"/>
        <s v="CD593"/>
        <s v="CD594"/>
        <s v="CD595"/>
        <s v="CD596"/>
        <s v="CD597"/>
        <s v="CD598"/>
        <s v="CD599"/>
        <s v="CD600"/>
        <s v="CD601"/>
        <s v="CD602"/>
        <s v="CD603"/>
        <s v="CD604"/>
        <s v="CD605"/>
        <s v="CD606"/>
        <s v="CD607"/>
        <s v="CD608"/>
        <s v="CD609"/>
        <s v="CD610"/>
        <s v="CD611"/>
        <s v="CD612"/>
        <s v="CD613"/>
        <s v="CD614"/>
        <s v="CD615"/>
        <s v="CD616"/>
        <s v="CD617"/>
        <s v="CD618"/>
        <s v="CD619"/>
        <s v="CD620"/>
        <s v="CD621"/>
        <s v="CD622"/>
        <s v="CD623"/>
        <s v="CD624"/>
        <s v="CD625"/>
        <s v="CD626"/>
        <s v="CD627"/>
        <s v="CD628"/>
        <s v="CD629"/>
        <s v="CD630"/>
        <s v="CD631"/>
        <s v="CD632"/>
        <s v="CD633"/>
        <s v="CD634"/>
        <s v="CD635"/>
        <s v="CD636"/>
        <s v="CD637"/>
        <s v="CD638"/>
        <s v="CD639"/>
        <s v="CD640"/>
        <s v="CD641"/>
        <s v="CD642"/>
        <s v="CD643"/>
        <s v="CD644"/>
        <s v="CD645"/>
        <s v="CD646"/>
        <s v="CD647"/>
        <s v="CD648"/>
        <s v="CD649"/>
        <s v="CD650"/>
        <s v="CD651"/>
        <s v="CD652"/>
        <s v="CD653"/>
        <s v="CD654"/>
        <s v="CD655"/>
        <s v="CD656"/>
        <s v="CD657"/>
        <s v="CD658"/>
        <s v="CD659"/>
        <s v="CD660"/>
        <s v="CD661"/>
        <s v="CD662"/>
        <s v="CD663"/>
        <s v="CD664"/>
        <s v="CD665"/>
        <s v="CD666"/>
        <s v="CD667"/>
        <s v="CD668"/>
        <s v="CD669"/>
        <s v="CD670"/>
        <s v="CD671"/>
        <s v="CD672"/>
        <s v="CD673"/>
        <s v="CD674"/>
        <s v="CD675"/>
        <s v="CD676"/>
        <s v="CD677"/>
        <s v="CD678"/>
        <s v="CD679"/>
        <s v="CD680"/>
        <s v="CD681"/>
        <s v="CD682"/>
        <s v="CD683"/>
        <s v="CD684"/>
        <s v="CD685"/>
        <s v="CD686"/>
        <s v="CD687"/>
        <s v="CD688"/>
        <s v="CD689"/>
        <s v="CD690"/>
        <s v="CD691"/>
        <s v="CD692"/>
        <s v="CD693"/>
        <s v="CD694"/>
        <s v="CD695"/>
        <s v="CD696"/>
        <s v="CD697"/>
        <s v="CD698"/>
        <s v="CD699"/>
        <s v="CD700"/>
        <s v="CD701"/>
        <s v="CD702"/>
        <s v="CD703"/>
        <s v="CD704"/>
        <s v="CD705"/>
        <s v="CD706"/>
        <s v="CD707"/>
        <s v="CD708"/>
        <s v="CD709"/>
        <s v="CD710"/>
        <s v="CD711"/>
        <s v="CD712"/>
        <s v="CD713"/>
        <s v="CD714"/>
        <s v="CD715"/>
        <s v="CD716"/>
        <s v="CD717"/>
        <s v="CD718"/>
        <s v="CD719"/>
        <s v="CD720"/>
        <s v="CD721"/>
        <s v="CD722"/>
        <s v="CD723"/>
        <s v="CD724"/>
        <s v="CD725"/>
        <s v="CD726"/>
        <s v="CD727"/>
        <s v="CD728"/>
        <s v="CD729"/>
        <s v="CD730"/>
        <s v="CD731"/>
        <s v="CD732"/>
        <s v="CD733"/>
        <s v="CD734"/>
        <s v="CD735"/>
        <s v="CD736"/>
        <s v="CD737"/>
        <s v="CD738"/>
        <s v="CD739"/>
        <s v="CD740"/>
        <s v="CD741"/>
        <s v="CD742"/>
        <s v="CD743"/>
        <s v="CD744"/>
        <s v="CD745"/>
        <s v="CD746"/>
        <s v="CD747"/>
        <s v="CD748"/>
        <s v="CD749"/>
        <s v="CD750"/>
        <s v="CD751"/>
        <s v="CD752"/>
        <s v="CD753"/>
        <s v="CD754"/>
        <s v="CD755"/>
        <s v="CD756"/>
        <s v="CD757"/>
        <s v="CD758"/>
        <s v="CD759"/>
        <s v="CD760"/>
        <s v="CD761"/>
        <s v="CD762"/>
        <s v="CD763"/>
        <s v="CD764"/>
        <s v="CD765"/>
        <s v="CD766"/>
        <s v="CD767"/>
        <s v="CD768"/>
        <s v="CD769"/>
        <s v="CD770"/>
        <s v="CD771"/>
        <s v="CD772"/>
        <s v="CD773"/>
        <s v="CD774"/>
        <s v="CD775"/>
        <s v="CD776"/>
        <s v="CD777"/>
        <s v="CD778"/>
        <s v="CD779"/>
        <s v="CD780"/>
        <s v="CD781"/>
        <s v="CD782"/>
        <s v="CD783"/>
        <s v="CD784"/>
        <s v="CD785"/>
        <s v="CD786"/>
        <s v="CD787"/>
        <s v="CD788"/>
        <s v="CD789"/>
        <s v="CD790"/>
        <s v="CD791"/>
        <s v="CD792"/>
        <s v="CD793"/>
        <s v="CD794"/>
        <s v="CD795"/>
        <s v="CD796"/>
        <s v="CD797"/>
        <s v="CD798"/>
        <s v="CD799"/>
        <s v="CD800"/>
        <s v="CD801"/>
        <s v="CD802"/>
        <s v="CD803"/>
        <s v="CD804"/>
        <s v="CD805"/>
        <s v="A1"/>
        <s v="A2"/>
        <s v="A3"/>
        <s v="A4"/>
        <s v="A5"/>
        <s v="A6"/>
        <s v="A7"/>
        <s v="A8"/>
        <s v="A9"/>
        <s v="A10"/>
        <s v="A11"/>
        <s v="A12"/>
        <s v="A13"/>
        <s v="A14"/>
        <s v="A15"/>
        <s v="A16"/>
        <s v="A17"/>
        <s v="A18"/>
        <s v="A19"/>
        <s v="A20"/>
        <s v="A21"/>
        <s v="A22"/>
        <s v="A23"/>
        <s v="A24"/>
        <s v="A25"/>
        <s v="A26"/>
        <s v="A27"/>
        <s v="A28"/>
        <s v="A29"/>
        <s v="A30"/>
      </sharedItems>
    </cacheField>
    <cacheField name="Purchase Date">
      <sharedItems containsString="0" containsBlank="1" count="1">
        <m/>
      </sharedItems>
    </cacheField>
    <cacheField name="Cost">
      <sharedItems containsString="0" containsBlank="1" count="1">
        <m/>
      </sharedItems>
    </cacheField>
    <cacheField name="Category (Limit 10)">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Cache/pivotCacheRecords9.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pivotTable1.xml><?xml version="1.0" encoding="utf-8"?>
<pivotTableDefinition xmlns="http://schemas.openxmlformats.org/spreadsheetml/2006/main" name="PivotTable13" cacheId="32" autoFormatId="4099"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I11:R13" firstHeaderRow="0" firstDataRow="1" firstDataCol="1"/>
  <pivotFields count="22">
    <pivotField compact="0" subtotalTop="0" showAll="0"/>
    <pivotField compact="0" subtotalTop="0" showAll="0"/>
    <pivotField axis="axisRow" compact="0" subtotalTop="0" showAll="0">
      <items count="42">
        <item m="1" x="1"/>
        <item m="1" x="2"/>
        <item m="1" x="3"/>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x="0"/>
        <item t="default"/>
      </items>
    </pivotField>
    <pivotField compact="0" subtotalTop="0" showAll="0"/>
    <pivotField dataField="1" compact="0" subtotalTop="0" showAll="0"/>
    <pivotField dataField="1" compact="0" subtotalTop="0" showAll="0"/>
    <pivotField dataField="1" compact="0" subtotalTop="0" showAll="0"/>
    <pivotField compact="0" subtotalTop="0" showAll="0"/>
    <pivotField dataField="1" compact="0" subtotalTop="0" showAll="0"/>
    <pivotField compact="0" subtotalTop="0" showAll="0"/>
    <pivotField dataField="1" compact="0" subtotalTop="0" showAll="0"/>
    <pivotField compact="0" subtotalTop="0" showAll="0"/>
    <pivotField dataField="1" compact="0" subtotalTop="0" showAll="0"/>
    <pivotField compact="0" subtotalTop="0" showAll="0"/>
    <pivotField dataField="1" compact="0" subtotalTop="0" showAll="0"/>
    <pivotField compact="0" subtotalTop="0" showAll="0"/>
    <pivotField dataField="1" compact="0" subtotalTop="0" showAll="0"/>
    <pivotField compact="0" subtotalTop="0" showAll="0"/>
    <pivotField compact="0" subtotalTop="0" showAll="0"/>
    <pivotField compact="0" subtotalTop="0" showAll="0"/>
    <pivotField dataField="1" compact="0" subtotalTop="0" showAll="0"/>
    <pivotField compact="0" subtotalTop="0" showAll="0"/>
  </pivotFields>
  <rowFields count="1">
    <field x="2"/>
  </rowFields>
  <rowItems count="2">
    <i>
      <x v="40"/>
    </i>
    <i t="grand">
      <x/>
    </i>
  </rowItems>
  <colFields count="1">
    <field x="-2"/>
  </colFields>
  <colItems count="9">
    <i>
      <x/>
    </i>
    <i i="1">
      <x v="1"/>
    </i>
    <i i="2">
      <x v="2"/>
    </i>
    <i i="3">
      <x v="3"/>
    </i>
    <i i="4">
      <x v="4"/>
    </i>
    <i i="5">
      <x v="5"/>
    </i>
    <i i="6">
      <x v="6"/>
    </i>
    <i i="7">
      <x v="7"/>
    </i>
    <i i="8">
      <x v="8"/>
    </i>
  </colItems>
  <dataFields count="9">
    <dataField name="Sum of &lt;7/8&quot;" fld="8" baseField="0" baseItem="0"/>
    <dataField name="Sum of &gt;7/8&quot; AND &lt;1&quot;" fld="10" baseField="0" baseItem="0"/>
    <dataField name="Sum of 1&quot;" fld="12" baseField="0" baseItem="0"/>
    <dataField name="Sum of &gt;1&quot;" fld="14" baseField="0" baseItem="0"/>
    <dataField name="Sum of OTHER" fld="16" baseField="0" baseItem="0"/>
    <dataField name="Average of Number of Nursery Days" fld="4" subtotal="average" baseField="0" baseItem="0"/>
    <dataField name="Average of # Growout Days" fld="5" subtotal="average" baseField="0" baseItem="0"/>
    <dataField name="Average of Total Days" fld="6" subtotal="average" baseField="0" baseItem="0"/>
    <dataField name="Sum of Revenue" fld="20" baseField="0" baseItem="0"/>
  </dataFields>
  <formats count="3">
    <format dxfId="0">
      <pivotArea outline="0" fieldPosition="0" dataOnly="0" type="all"/>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3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J12:AK14" firstHeaderRow="2" firstDataRow="2" firstDataCol="1"/>
  <pivotFields count="4">
    <pivotField axis="axisRow" compact="0" outline="0" subtotalTop="0" showAll="0">
      <items count="1041">
        <item m="1" x="1"/>
        <item m="1" x="2"/>
        <item m="1" x="3"/>
        <item m="1" x="4"/>
        <item h="1" x="0"/>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128"/>
        <item m="1" x="129"/>
        <item m="1" x="130"/>
        <item m="1" x="131"/>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157"/>
        <item m="1" x="158"/>
        <item m="1" x="159"/>
        <item m="1" x="160"/>
        <item m="1" x="161"/>
        <item m="1" x="162"/>
        <item m="1" x="163"/>
        <item m="1" x="164"/>
        <item m="1" x="165"/>
        <item m="1" x="166"/>
        <item m="1" x="167"/>
        <item m="1" x="168"/>
        <item m="1" x="169"/>
        <item m="1" x="170"/>
        <item m="1" x="171"/>
        <item m="1" x="172"/>
        <item m="1" x="173"/>
        <item m="1" x="174"/>
        <item m="1" x="17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21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244"/>
        <item m="1" x="245"/>
        <item m="1" x="246"/>
        <item m="1" x="247"/>
        <item m="1" x="248"/>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m="1" x="275"/>
        <item m="1" x="276"/>
        <item m="1" x="277"/>
        <item m="1" x="278"/>
        <item m="1" x="279"/>
        <item m="1" x="280"/>
        <item m="1" x="281"/>
        <item m="1" x="282"/>
        <item m="1" x="283"/>
        <item m="1" x="284"/>
        <item m="1" x="285"/>
        <item m="1" x="286"/>
        <item m="1" x="287"/>
        <item m="1" x="288"/>
        <item m="1" x="289"/>
        <item m="1" x="290"/>
        <item m="1" x="291"/>
        <item m="1" x="292"/>
        <item m="1" x="293"/>
        <item m="1" x="294"/>
        <item m="1" x="295"/>
        <item m="1" x="296"/>
        <item m="1" x="297"/>
        <item m="1" x="298"/>
        <item m="1" x="299"/>
        <item m="1" x="300"/>
        <item m="1" x="301"/>
        <item m="1" x="302"/>
        <item m="1" x="303"/>
        <item m="1" x="304"/>
        <item m="1" x="305"/>
        <item m="1" x="306"/>
        <item m="1" x="307"/>
        <item m="1" x="308"/>
        <item m="1" x="309"/>
        <item m="1" x="310"/>
        <item m="1" x="311"/>
        <item m="1" x="312"/>
        <item m="1" x="313"/>
        <item m="1" x="314"/>
        <item m="1" x="315"/>
        <item m="1" x="316"/>
        <item m="1" x="317"/>
        <item m="1" x="318"/>
        <item m="1" x="319"/>
        <item m="1" x="320"/>
        <item m="1" x="321"/>
        <item m="1" x="322"/>
        <item m="1" x="323"/>
        <item m="1" x="324"/>
        <item m="1" x="325"/>
        <item m="1" x="326"/>
        <item m="1" x="327"/>
        <item m="1" x="328"/>
        <item m="1" x="329"/>
        <item m="1" x="330"/>
        <item m="1" x="331"/>
        <item m="1" x="332"/>
        <item m="1" x="333"/>
        <item m="1" x="334"/>
        <item m="1" x="335"/>
        <item m="1" x="336"/>
        <item m="1" x="337"/>
        <item m="1" x="338"/>
        <item m="1" x="339"/>
        <item m="1" x="340"/>
        <item m="1" x="341"/>
        <item m="1" x="342"/>
        <item m="1" x="343"/>
        <item m="1" x="344"/>
        <item m="1" x="345"/>
        <item m="1" x="346"/>
        <item m="1" x="347"/>
        <item m="1" x="348"/>
        <item m="1" x="349"/>
        <item m="1" x="350"/>
        <item m="1" x="351"/>
        <item m="1" x="352"/>
        <item m="1" x="353"/>
        <item m="1" x="354"/>
        <item m="1" x="355"/>
        <item m="1" x="356"/>
        <item m="1" x="357"/>
        <item m="1" x="358"/>
        <item m="1" x="359"/>
        <item m="1" x="360"/>
        <item m="1" x="361"/>
        <item m="1" x="362"/>
        <item m="1" x="363"/>
        <item m="1" x="364"/>
        <item m="1" x="365"/>
        <item m="1" x="366"/>
        <item m="1" x="367"/>
        <item m="1" x="368"/>
        <item m="1" x="369"/>
        <item m="1" x="370"/>
        <item m="1" x="371"/>
        <item m="1" x="372"/>
        <item m="1" x="373"/>
        <item m="1" x="374"/>
        <item m="1" x="375"/>
        <item m="1" x="376"/>
        <item m="1" x="377"/>
        <item m="1" x="378"/>
        <item m="1" x="379"/>
        <item m="1" x="380"/>
        <item m="1" x="381"/>
        <item m="1" x="382"/>
        <item m="1" x="383"/>
        <item m="1" x="384"/>
        <item m="1" x="385"/>
        <item m="1" x="386"/>
        <item m="1" x="387"/>
        <item m="1" x="388"/>
        <item m="1" x="389"/>
        <item m="1" x="390"/>
        <item m="1" x="391"/>
        <item m="1" x="392"/>
        <item m="1" x="393"/>
        <item m="1" x="394"/>
        <item m="1" x="395"/>
        <item m="1" x="396"/>
        <item m="1" x="397"/>
        <item m="1" x="398"/>
        <item m="1" x="399"/>
        <item m="1" x="400"/>
        <item m="1" x="401"/>
        <item m="1" x="402"/>
        <item m="1" x="403"/>
        <item m="1" x="404"/>
        <item m="1" x="405"/>
        <item m="1" x="406"/>
        <item m="1" x="407"/>
        <item m="1" x="408"/>
        <item m="1" x="409"/>
        <item m="1" x="410"/>
        <item m="1" x="411"/>
        <item m="1" x="412"/>
        <item m="1" x="413"/>
        <item m="1" x="414"/>
        <item m="1" x="415"/>
        <item m="1" x="416"/>
        <item m="1" x="417"/>
        <item m="1" x="418"/>
        <item m="1" x="419"/>
        <item m="1" x="420"/>
        <item m="1" x="421"/>
        <item m="1" x="422"/>
        <item m="1" x="423"/>
        <item m="1" x="424"/>
        <item m="1" x="425"/>
        <item m="1" x="426"/>
        <item m="1" x="427"/>
        <item m="1" x="428"/>
        <item m="1" x="429"/>
        <item m="1" x="430"/>
        <item m="1" x="431"/>
        <item m="1" x="432"/>
        <item m="1" x="433"/>
        <item m="1" x="434"/>
        <item m="1" x="435"/>
        <item m="1" x="436"/>
        <item m="1" x="437"/>
        <item m="1" x="438"/>
        <item m="1" x="439"/>
        <item m="1" x="440"/>
        <item m="1" x="441"/>
        <item m="1" x="442"/>
        <item m="1" x="443"/>
        <item m="1" x="444"/>
        <item m="1" x="445"/>
        <item m="1" x="446"/>
        <item m="1" x="447"/>
        <item m="1" x="448"/>
        <item m="1" x="449"/>
        <item m="1" x="450"/>
        <item m="1" x="451"/>
        <item m="1" x="452"/>
        <item m="1" x="453"/>
        <item m="1" x="454"/>
        <item m="1" x="455"/>
        <item m="1" x="456"/>
        <item m="1" x="457"/>
        <item m="1" x="458"/>
        <item m="1" x="459"/>
        <item m="1" x="460"/>
        <item m="1" x="461"/>
        <item m="1" x="462"/>
        <item m="1" x="463"/>
        <item m="1" x="464"/>
        <item m="1" x="465"/>
        <item m="1" x="466"/>
        <item m="1" x="467"/>
        <item m="1" x="468"/>
        <item m="1" x="469"/>
        <item m="1" x="470"/>
        <item m="1" x="471"/>
        <item m="1" x="472"/>
        <item m="1" x="473"/>
        <item m="1" x="474"/>
        <item m="1" x="475"/>
        <item m="1" x="476"/>
        <item m="1" x="477"/>
        <item m="1" x="478"/>
        <item m="1" x="479"/>
        <item m="1" x="480"/>
        <item m="1" x="481"/>
        <item m="1" x="482"/>
        <item m="1" x="483"/>
        <item m="1" x="484"/>
        <item m="1" x="485"/>
        <item m="1" x="486"/>
        <item m="1" x="487"/>
        <item m="1" x="488"/>
        <item m="1" x="489"/>
        <item m="1" x="490"/>
        <item m="1" x="491"/>
        <item m="1" x="492"/>
        <item m="1" x="493"/>
        <item m="1" x="494"/>
        <item m="1" x="495"/>
        <item m="1" x="496"/>
        <item m="1" x="497"/>
        <item m="1" x="498"/>
        <item m="1" x="499"/>
        <item m="1" x="500"/>
        <item m="1" x="501"/>
        <item m="1" x="502"/>
        <item m="1" x="503"/>
        <item m="1" x="504"/>
        <item m="1" x="505"/>
        <item m="1" x="506"/>
        <item m="1" x="507"/>
        <item m="1" x="508"/>
        <item m="1" x="509"/>
        <item m="1" x="510"/>
        <item m="1" x="511"/>
        <item m="1" x="512"/>
        <item m="1" x="513"/>
        <item m="1" x="514"/>
        <item m="1" x="515"/>
        <item m="1" x="516"/>
        <item m="1" x="517"/>
        <item m="1" x="518"/>
        <item m="1" x="519"/>
        <item m="1" x="520"/>
        <item m="1" x="521"/>
        <item m="1" x="522"/>
        <item m="1" x="523"/>
        <item m="1" x="524"/>
        <item m="1" x="525"/>
        <item m="1" x="526"/>
        <item m="1" x="527"/>
        <item m="1" x="528"/>
        <item m="1" x="529"/>
        <item m="1" x="530"/>
        <item m="1" x="531"/>
        <item m="1" x="532"/>
        <item m="1" x="533"/>
        <item m="1" x="534"/>
        <item m="1" x="535"/>
        <item m="1" x="536"/>
        <item m="1" x="537"/>
        <item m="1" x="538"/>
        <item m="1" x="539"/>
        <item m="1" x="540"/>
        <item m="1" x="541"/>
        <item m="1" x="542"/>
        <item m="1" x="543"/>
        <item m="1" x="544"/>
        <item m="1" x="545"/>
        <item m="1" x="546"/>
        <item m="1" x="547"/>
        <item m="1" x="548"/>
        <item m="1" x="549"/>
        <item m="1" x="550"/>
        <item m="1" x="551"/>
        <item m="1" x="552"/>
        <item m="1" x="553"/>
        <item m="1" x="554"/>
        <item m="1" x="555"/>
        <item m="1" x="556"/>
        <item m="1" x="557"/>
        <item m="1" x="558"/>
        <item m="1" x="559"/>
        <item m="1" x="560"/>
        <item m="1" x="561"/>
        <item m="1" x="562"/>
        <item m="1" x="563"/>
        <item m="1" x="564"/>
        <item m="1" x="565"/>
        <item m="1" x="566"/>
        <item m="1" x="567"/>
        <item m="1" x="568"/>
        <item m="1" x="569"/>
        <item m="1" x="570"/>
        <item m="1" x="571"/>
        <item m="1" x="572"/>
        <item m="1" x="573"/>
        <item m="1" x="574"/>
        <item m="1" x="575"/>
        <item m="1" x="576"/>
        <item m="1" x="577"/>
        <item m="1" x="578"/>
        <item m="1" x="579"/>
        <item m="1" x="580"/>
        <item m="1" x="581"/>
        <item m="1" x="582"/>
        <item m="1" x="583"/>
        <item m="1" x="584"/>
        <item m="1" x="585"/>
        <item m="1" x="586"/>
        <item m="1" x="587"/>
        <item m="1" x="588"/>
        <item m="1" x="589"/>
        <item m="1" x="590"/>
        <item m="1" x="591"/>
        <item m="1" x="592"/>
        <item m="1" x="593"/>
        <item m="1" x="594"/>
        <item m="1" x="595"/>
        <item m="1" x="596"/>
        <item m="1" x="597"/>
        <item m="1" x="598"/>
        <item m="1" x="599"/>
        <item m="1" x="600"/>
        <item m="1" x="601"/>
        <item m="1" x="602"/>
        <item m="1" x="603"/>
        <item m="1" x="604"/>
        <item m="1" x="605"/>
        <item m="1" x="606"/>
        <item m="1" x="607"/>
        <item m="1" x="608"/>
        <item m="1" x="609"/>
        <item m="1" x="610"/>
        <item m="1" x="611"/>
        <item m="1" x="612"/>
        <item m="1" x="613"/>
        <item m="1" x="614"/>
        <item m="1" x="615"/>
        <item m="1" x="616"/>
        <item m="1" x="617"/>
        <item m="1" x="618"/>
        <item m="1" x="619"/>
        <item m="1" x="620"/>
        <item m="1" x="621"/>
        <item m="1" x="622"/>
        <item m="1" x="623"/>
        <item m="1" x="624"/>
        <item m="1" x="625"/>
        <item m="1" x="626"/>
        <item m="1" x="627"/>
        <item m="1" x="628"/>
        <item m="1" x="629"/>
        <item m="1" x="630"/>
        <item m="1" x="631"/>
        <item m="1" x="632"/>
        <item m="1" x="633"/>
        <item m="1" x="634"/>
        <item m="1" x="635"/>
        <item m="1" x="636"/>
        <item m="1" x="637"/>
        <item m="1" x="638"/>
        <item m="1" x="639"/>
        <item m="1" x="640"/>
        <item m="1" x="641"/>
        <item m="1" x="642"/>
        <item m="1" x="643"/>
        <item m="1" x="644"/>
        <item m="1" x="645"/>
        <item m="1" x="646"/>
        <item m="1" x="647"/>
        <item m="1" x="648"/>
        <item m="1" x="649"/>
        <item m="1" x="650"/>
        <item m="1" x="651"/>
        <item m="1" x="652"/>
        <item m="1" x="653"/>
        <item m="1" x="654"/>
        <item m="1" x="655"/>
        <item m="1" x="656"/>
        <item m="1" x="657"/>
        <item m="1" x="658"/>
        <item m="1" x="659"/>
        <item m="1" x="660"/>
        <item m="1" x="661"/>
        <item m="1" x="662"/>
        <item m="1" x="663"/>
        <item m="1" x="664"/>
        <item m="1" x="665"/>
        <item m="1" x="666"/>
        <item m="1" x="667"/>
        <item m="1" x="668"/>
        <item m="1" x="669"/>
        <item m="1" x="670"/>
        <item m="1" x="671"/>
        <item m="1" x="672"/>
        <item m="1" x="673"/>
        <item m="1" x="674"/>
        <item m="1" x="675"/>
        <item m="1" x="676"/>
        <item m="1" x="677"/>
        <item m="1" x="678"/>
        <item m="1" x="679"/>
        <item m="1" x="680"/>
        <item m="1" x="681"/>
        <item m="1" x="682"/>
        <item m="1" x="683"/>
        <item m="1" x="684"/>
        <item m="1" x="685"/>
        <item m="1" x="686"/>
        <item m="1" x="687"/>
        <item m="1" x="688"/>
        <item m="1" x="689"/>
        <item m="1" x="690"/>
        <item m="1" x="691"/>
        <item m="1" x="692"/>
        <item m="1" x="693"/>
        <item m="1" x="694"/>
        <item m="1" x="695"/>
        <item m="1" x="696"/>
        <item m="1" x="697"/>
        <item m="1" x="698"/>
        <item m="1" x="699"/>
        <item m="1" x="700"/>
        <item m="1" x="701"/>
        <item m="1" x="702"/>
        <item m="1" x="703"/>
        <item m="1" x="704"/>
        <item m="1" x="705"/>
        <item m="1" x="706"/>
        <item m="1" x="707"/>
        <item m="1" x="708"/>
        <item m="1" x="709"/>
        <item m="1" x="710"/>
        <item m="1" x="711"/>
        <item m="1" x="712"/>
        <item m="1" x="713"/>
        <item m="1" x="714"/>
        <item m="1" x="715"/>
        <item m="1" x="716"/>
        <item m="1" x="717"/>
        <item m="1" x="718"/>
        <item m="1" x="719"/>
        <item m="1" x="720"/>
        <item m="1" x="721"/>
        <item m="1" x="722"/>
        <item m="1" x="723"/>
        <item m="1" x="724"/>
        <item m="1" x="725"/>
        <item m="1" x="726"/>
        <item m="1" x="727"/>
        <item m="1" x="728"/>
        <item m="1" x="729"/>
        <item m="1" x="730"/>
        <item m="1" x="731"/>
        <item m="1" x="732"/>
        <item m="1" x="733"/>
        <item m="1" x="734"/>
        <item m="1" x="735"/>
        <item m="1" x="736"/>
        <item m="1" x="737"/>
        <item m="1" x="738"/>
        <item m="1" x="739"/>
        <item m="1" x="740"/>
        <item m="1" x="741"/>
        <item m="1" x="742"/>
        <item m="1" x="743"/>
        <item m="1" x="744"/>
        <item m="1" x="745"/>
        <item m="1" x="746"/>
        <item m="1" x="747"/>
        <item m="1" x="748"/>
        <item m="1" x="749"/>
        <item m="1" x="750"/>
        <item m="1" x="751"/>
        <item m="1" x="752"/>
        <item m="1" x="753"/>
        <item m="1" x="754"/>
        <item m="1" x="755"/>
        <item m="1" x="756"/>
        <item m="1" x="757"/>
        <item m="1" x="758"/>
        <item m="1" x="759"/>
        <item m="1" x="760"/>
        <item m="1" x="761"/>
        <item m="1" x="762"/>
        <item m="1" x="763"/>
        <item m="1" x="764"/>
        <item m="1" x="765"/>
        <item m="1" x="766"/>
        <item m="1" x="767"/>
        <item m="1" x="768"/>
        <item m="1" x="769"/>
        <item m="1" x="770"/>
        <item m="1" x="771"/>
        <item m="1" x="772"/>
        <item m="1" x="773"/>
        <item m="1" x="774"/>
        <item m="1" x="775"/>
        <item m="1" x="776"/>
        <item m="1" x="777"/>
        <item m="1" x="778"/>
        <item m="1" x="779"/>
        <item m="1" x="780"/>
        <item m="1" x="781"/>
        <item m="1" x="782"/>
        <item m="1" x="783"/>
        <item m="1" x="784"/>
        <item m="1" x="785"/>
        <item m="1" x="786"/>
        <item m="1" x="787"/>
        <item m="1" x="788"/>
        <item m="1" x="789"/>
        <item m="1" x="790"/>
        <item m="1" x="791"/>
        <item m="1" x="792"/>
        <item m="1" x="793"/>
        <item m="1" x="794"/>
        <item m="1" x="795"/>
        <item m="1" x="796"/>
        <item m="1" x="797"/>
        <item m="1" x="798"/>
        <item m="1" x="799"/>
        <item m="1" x="800"/>
        <item m="1" x="801"/>
        <item m="1" x="802"/>
        <item m="1" x="803"/>
        <item m="1" x="804"/>
        <item m="1" x="805"/>
        <item m="1" x="806"/>
        <item m="1" x="807"/>
        <item m="1" x="808"/>
        <item m="1" x="809"/>
        <item m="1" x="810"/>
        <item m="1" x="811"/>
        <item m="1" x="812"/>
        <item m="1" x="813"/>
        <item m="1" x="814"/>
        <item m="1" x="815"/>
        <item m="1" x="816"/>
        <item m="1" x="817"/>
        <item m="1" x="818"/>
        <item m="1" x="819"/>
        <item m="1" x="820"/>
        <item m="1" x="821"/>
        <item m="1" x="822"/>
        <item m="1" x="823"/>
        <item m="1" x="824"/>
        <item m="1" x="825"/>
        <item m="1" x="826"/>
        <item m="1" x="827"/>
        <item m="1" x="828"/>
        <item m="1" x="829"/>
        <item m="1" x="830"/>
        <item m="1" x="831"/>
        <item m="1" x="832"/>
        <item m="1" x="833"/>
        <item m="1" x="834"/>
        <item m="1" x="835"/>
        <item m="1" x="836"/>
        <item m="1" x="837"/>
        <item m="1" x="838"/>
        <item m="1" x="839"/>
        <item m="1" x="840"/>
        <item m="1" x="841"/>
        <item m="1" x="842"/>
        <item m="1" x="843"/>
        <item m="1" x="844"/>
        <item m="1" x="845"/>
        <item m="1" x="846"/>
        <item m="1" x="847"/>
        <item m="1" x="848"/>
        <item m="1" x="849"/>
        <item m="1" x="850"/>
        <item m="1" x="851"/>
        <item m="1" x="852"/>
        <item m="1" x="853"/>
        <item m="1" x="854"/>
        <item m="1" x="855"/>
        <item m="1" x="856"/>
        <item m="1" x="857"/>
        <item m="1" x="858"/>
        <item m="1" x="859"/>
        <item m="1" x="860"/>
        <item m="1" x="861"/>
        <item m="1" x="862"/>
        <item m="1" x="863"/>
        <item m="1" x="864"/>
        <item m="1" x="865"/>
        <item m="1" x="866"/>
        <item m="1" x="867"/>
        <item m="1" x="868"/>
        <item m="1" x="869"/>
        <item m="1" x="870"/>
        <item m="1" x="871"/>
        <item m="1" x="872"/>
        <item m="1" x="873"/>
        <item m="1" x="874"/>
        <item m="1" x="875"/>
        <item m="1" x="876"/>
        <item m="1" x="877"/>
        <item m="1" x="878"/>
        <item m="1" x="879"/>
        <item m="1" x="880"/>
        <item m="1" x="881"/>
        <item m="1" x="882"/>
        <item m="1" x="883"/>
        <item m="1" x="884"/>
        <item m="1" x="885"/>
        <item m="1" x="886"/>
        <item m="1" x="887"/>
        <item m="1" x="888"/>
        <item m="1" x="889"/>
        <item m="1" x="890"/>
        <item m="1" x="891"/>
        <item m="1" x="892"/>
        <item m="1" x="893"/>
        <item m="1" x="894"/>
        <item m="1" x="895"/>
        <item m="1" x="896"/>
        <item m="1" x="897"/>
        <item m="1" x="898"/>
        <item m="1" x="899"/>
        <item m="1" x="900"/>
        <item m="1" x="901"/>
        <item m="1" x="902"/>
        <item m="1" x="903"/>
        <item m="1" x="904"/>
        <item m="1" x="905"/>
        <item m="1" x="906"/>
        <item m="1" x="907"/>
        <item m="1" x="908"/>
        <item m="1" x="909"/>
        <item m="1" x="910"/>
        <item m="1" x="911"/>
        <item m="1" x="912"/>
        <item m="1" x="913"/>
        <item m="1" x="914"/>
        <item m="1" x="915"/>
        <item m="1" x="916"/>
        <item m="1" x="917"/>
        <item m="1" x="918"/>
        <item m="1" x="919"/>
        <item m="1" x="920"/>
        <item m="1" x="921"/>
        <item m="1" x="922"/>
        <item m="1" x="923"/>
        <item m="1" x="924"/>
        <item m="1" x="925"/>
        <item m="1" x="926"/>
        <item m="1" x="927"/>
        <item m="1" x="928"/>
        <item m="1" x="929"/>
        <item m="1" x="930"/>
        <item m="1" x="931"/>
        <item m="1" x="932"/>
        <item m="1" x="933"/>
        <item m="1" x="934"/>
        <item m="1" x="935"/>
        <item m="1" x="936"/>
        <item m="1" x="937"/>
        <item m="1" x="938"/>
        <item m="1" x="939"/>
        <item m="1" x="940"/>
        <item m="1" x="941"/>
        <item m="1" x="942"/>
        <item m="1" x="943"/>
        <item m="1" x="944"/>
        <item m="1" x="945"/>
        <item m="1" x="946"/>
        <item m="1" x="947"/>
        <item m="1" x="948"/>
        <item m="1" x="949"/>
        <item m="1" x="950"/>
        <item m="1" x="951"/>
        <item m="1" x="952"/>
        <item m="1" x="953"/>
        <item m="1" x="954"/>
        <item m="1" x="955"/>
        <item m="1" x="956"/>
        <item m="1" x="957"/>
        <item m="1" x="958"/>
        <item m="1" x="959"/>
        <item m="1" x="960"/>
        <item m="1" x="961"/>
        <item m="1" x="962"/>
        <item m="1" x="963"/>
        <item m="1" x="964"/>
        <item m="1" x="965"/>
        <item m="1" x="966"/>
        <item m="1" x="967"/>
        <item m="1" x="968"/>
        <item m="1" x="969"/>
        <item m="1" x="970"/>
        <item m="1" x="971"/>
        <item m="1" x="972"/>
        <item m="1" x="973"/>
        <item m="1" x="974"/>
        <item m="1" x="975"/>
        <item m="1" x="976"/>
        <item m="1" x="977"/>
        <item m="1" x="978"/>
        <item m="1" x="979"/>
        <item m="1" x="980"/>
        <item m="1" x="981"/>
        <item m="1" x="982"/>
        <item m="1" x="983"/>
        <item m="1" x="984"/>
        <item m="1" x="985"/>
        <item m="1" x="986"/>
        <item m="1" x="987"/>
        <item m="1" x="988"/>
        <item m="1" x="989"/>
        <item m="1" x="990"/>
        <item m="1" x="991"/>
        <item m="1" x="992"/>
        <item m="1" x="993"/>
        <item m="1" x="994"/>
        <item m="1" x="995"/>
        <item m="1" x="996"/>
        <item m="1" x="997"/>
        <item m="1" x="998"/>
        <item m="1" x="999"/>
        <item m="1" x="1000"/>
        <item m="1" x="1001"/>
        <item m="1" x="1002"/>
        <item m="1" x="1003"/>
        <item m="1" x="1004"/>
        <item m="1" x="1005"/>
        <item m="1" x="1006"/>
        <item m="1" x="1007"/>
        <item m="1" x="1008"/>
        <item m="1" x="1009"/>
        <item m="1" x="1010"/>
        <item m="1" x="1011"/>
        <item m="1" x="1012"/>
        <item m="1" x="1013"/>
        <item m="1" x="1014"/>
        <item m="1" x="1015"/>
        <item m="1" x="1016"/>
        <item m="1" x="1017"/>
        <item m="1" x="1018"/>
        <item m="1" x="1019"/>
        <item m="1" x="1020"/>
        <item m="1" x="1021"/>
        <item m="1" x="1022"/>
        <item m="1" x="1023"/>
        <item m="1" x="1024"/>
        <item m="1" x="1025"/>
        <item m="1" x="1026"/>
        <item m="1" x="1027"/>
        <item m="1" x="1028"/>
        <item m="1" x="1029"/>
        <item m="1" x="1030"/>
        <item m="1" x="1031"/>
        <item m="1" x="1032"/>
        <item m="1" x="1033"/>
        <item m="1" x="1034"/>
        <item m="1" x="1035"/>
        <item m="1" x="1036"/>
        <item m="1" x="1037"/>
        <item m="1" x="1038"/>
        <item m="1" x="1039"/>
        <item t="default"/>
      </items>
    </pivotField>
    <pivotField compact="0" outline="0" subtotalTop="0" showAll="0"/>
    <pivotField dataField="1" compact="0" outline="0" subtotalTop="0" showAll="0"/>
    <pivotField compact="0" outline="0" subtotalTop="0" showAll="0"/>
  </pivotFields>
  <rowFields count="1">
    <field x="0"/>
  </rowFields>
  <rowItems count="1">
    <i t="grand">
      <x/>
    </i>
  </rowItems>
  <colItems count="1">
    <i/>
  </colItems>
  <dataFields count="1">
    <dataField name="Sum of Cost" fld="2"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2" cacheId="35" autoFormatId="4107"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E12:AG62" firstHeaderRow="0" firstDataRow="1" firstDataCol="1"/>
  <pivotFields count="9">
    <pivotField axis="axisRow" compact="0" outline="0" subtotalTop="0" showAll="0" insertBlankRow="1">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compact="0" outline="0" subtotalTop="0" showAll="0"/>
    <pivotField compact="0" outline="0" subtotalTop="0" showAll="0"/>
    <pivotField dataField="1" compact="0" outline="0" subtotalTop="0" showAll="0" numFmtId="41"/>
    <pivotField compact="0" outline="0" subtotalTop="0" showAll="0" numFmtId="41"/>
    <pivotField dataField="1" compact="0" outline="0" subtotalTop="0" showAll="0" numFmtId="41"/>
    <pivotField compact="0" outline="0" subtotalTop="0" showAll="0"/>
    <pivotField compact="0" outline="0" subtotalTop="0" showAll="0"/>
    <pivotField compact="0" outline="0" subtotalTop="0" showAll="0"/>
  </pivotFields>
  <rowFields count="1">
    <field x="0"/>
  </rowFields>
  <rowItems count="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t="grand">
      <x/>
    </i>
  </rowItems>
  <colFields count="1">
    <field x="-2"/>
  </colFields>
  <colItems count="2">
    <i>
      <x/>
    </i>
    <i i="1">
      <x v="1"/>
    </i>
  </colItems>
  <dataFields count="2">
    <dataField name="Sum of Number of Bags Planted" fld="3" baseField="0" baseItem="0"/>
    <dataField name="Sum of Nursery Clams Planted" fld="5" baseField="0" baseItem="0"/>
  </dataFields>
  <formats count="3">
    <format dxfId="0">
      <pivotArea outline="0" fieldPosition="0" dataOnly="0" type="all"/>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1" cacheId="34" autoFormatId="4107"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B12:AD13" firstHeaderRow="0" firstDataRow="1" firstDataCol="1"/>
  <pivotFields count="12">
    <pivotField compact="0" outline="0" subtotalTop="0" showAll="0" insertBlankRow="1"/>
    <pivotField compact="0" outline="0" subtotalTop="0" showAll="0" numFmtId="164"/>
    <pivotField axis="axisRow" compact="0" outline="0" subtotalTop="0" showAll="0">
      <items count="52">
        <item m="1" x="1"/>
        <item m="1" x="2"/>
        <item m="1" x="3"/>
        <item m="1" x="4"/>
        <item m="1" x="5"/>
        <item m="1" x="6"/>
        <item m="1" x="7"/>
        <item m="1" x="8"/>
        <item m="1" x="9"/>
        <item m="1" x="10"/>
        <item m="1" x="11"/>
        <item m="1" x="12"/>
        <item m="1" x="13"/>
        <item m="1" x="14"/>
        <item m="1" x="15"/>
        <item m="1" x="16"/>
        <item m="1" x="17"/>
        <item h="1"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h="1" x="0"/>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164"/>
    <pivotField dataField="1" compact="0" outline="0" subtotalTop="0" showAll="0" numFmtId="41"/>
    <pivotField compact="0" outline="0" subtotalTop="0" showAll="0"/>
    <pivotField compact="0" outline="0" subtotalTop="0" showAll="0"/>
  </pivotFields>
  <rowFields count="1">
    <field x="2"/>
  </rowFields>
  <rowItems count="1">
    <i t="grand">
      <x/>
    </i>
  </rowItems>
  <colFields count="1">
    <field x="-2"/>
  </colFields>
  <colItems count="2">
    <i>
      <x/>
    </i>
    <i i="1">
      <x v="1"/>
    </i>
  </colItems>
  <dataFields count="2">
    <dataField name="Sum of number of nursery bags harvested" fld="3" baseField="0" baseItem="0"/>
    <dataField name="Sum of Growout Clams Planted" fld="9" baseField="0" baseItem="0"/>
  </dataFields>
  <formats count="3">
    <format dxfId="0">
      <pivotArea outline="0" fieldPosition="0" dataOnly="0" type="all"/>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6" cacheId="33" autoFormatId="4107"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Y12:AA89" firstHeaderRow="0" firstDataRow="1" firstDataCol="1"/>
  <pivotFields count="12">
    <pivotField axis="axisRow" compact="0" outline="0" subtotalTop="0" showAll="0" insertBlankRow="1">
      <items count="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t="default"/>
      </items>
    </pivotField>
    <pivotField compact="0" outline="0" subtotalTop="0" showAll="0" numFmtId="164"/>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numFmtId="164"/>
    <pivotField dataField="1" compact="0" outline="0" subtotalTop="0" showAll="0" numFmtId="41"/>
    <pivotField compact="0" outline="0" subtotalTop="0" showAll="0"/>
    <pivotField compact="0" outline="0" subtotalTop="0" showAll="0"/>
  </pivotFields>
  <rowFields count="1">
    <field x="0"/>
  </rowFields>
  <rowItems count="7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t="grand">
      <x/>
    </i>
  </rowItems>
  <colFields count="1">
    <field x="-2"/>
  </colFields>
  <colItems count="2">
    <i>
      <x/>
    </i>
    <i i="1">
      <x v="1"/>
    </i>
  </colItems>
  <dataFields count="2">
    <dataField name="Sum of Growout Clams Planted" fld="9" baseField="0" baseItem="0"/>
    <dataField name="Sum of Number of Bags Planted" fld="7" baseField="0" baseItem="0"/>
  </dataFields>
  <formats count="3">
    <format dxfId="0">
      <pivotArea outline="0" fieldPosition="0" dataOnly="0" type="all"/>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24" autoFormatId="4108"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V12:W14" firstHeaderRow="1" firstDataRow="1" firstDataCol="1"/>
  <pivotFields count="22">
    <pivotField compact="0" outline="0" subtotalTop="0" showAll="0" insertBlankRow="1"/>
    <pivotField axis="axisRow" compact="0" outline="0" subtotalTop="0" showAll="0">
      <items count="78">
        <item m="1" x="1"/>
        <item m="1" x="2"/>
        <item m="1" x="3"/>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2">
    <i>
      <x v="76"/>
    </i>
    <i t="grand">
      <x/>
    </i>
  </rowItems>
  <colItems count="1">
    <i/>
  </colItems>
  <dataFields count="1">
    <dataField name="Sum of # Bags Harvested" fld="7" baseField="0" baseItem="0"/>
  </dataFields>
  <formats count="3">
    <format dxfId="0">
      <pivotArea outline="0" fieldPosition="0" dataOnly="0" type="all"/>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1" autoFormatId="4099"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T11:U12" firstHeaderRow="1" firstDataRow="1" firstDataCol="1"/>
  <pivotFields count="4">
    <pivotField compact="0" subtotalTop="0" showAll="0"/>
    <pivotField compact="0" subtotalTop="0" showAll="0"/>
    <pivotField dataField="1" compact="0" subtotalTop="0" showAll="0"/>
    <pivotField axis="axisRow" compact="0" subtotalTop="0" showAll="0">
      <items count="3">
        <item m="1" x="1"/>
        <item h="1" x="0"/>
        <item t="default"/>
      </items>
    </pivotField>
  </pivotFields>
  <rowFields count="1">
    <field x="3"/>
  </rowFields>
  <rowItems count="1">
    <i t="grand">
      <x/>
    </i>
  </rowItems>
  <colItems count="1">
    <i/>
  </colItems>
  <dataFields count="1">
    <dataField name="Sum of COST" fld="2" baseField="0" baseItem="0"/>
  </dataFields>
  <formats count="10">
    <format dxfId="3">
      <pivotArea outline="0" fieldPosition="0" dataOnly="0" field="0" labelOnly="1" type="button"/>
    </format>
    <format dxfId="3">
      <pivotArea outline="0" fieldPosition="0" axis="axisCol" dataOnly="0" grandCol="1" labelOnly="1"/>
    </format>
    <format dxfId="4">
      <pivotArea outline="0" fieldPosition="0" dataOnly="0" field="0" labelOnly="1" type="button"/>
    </format>
    <format dxfId="5">
      <pivotArea outline="0" fieldPosition="0" axis="axisCol" dataOnly="0" grandCol="1" labelOnly="1"/>
    </format>
    <format dxfId="6">
      <pivotArea outline="0" fieldPosition="0" dataOnly="0" field="0" labelOnly="1" type="button"/>
    </format>
    <format dxfId="6">
      <pivotArea outline="0" fieldPosition="0" axis="axisCol" dataOnly="0" grandCol="1" labelOnly="1"/>
    </format>
    <format dxfId="7">
      <pivotArea outline="0" fieldPosition="0" axis="axisRow" dataOnly="0" field="3" labelOnly="1" type="button"/>
    </format>
    <format dxfId="0">
      <pivotArea outline="0" fieldPosition="0" dataOnly="0" type="all"/>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3" cacheId="30" autoFormatId="4099"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11:D13" firstHeaderRow="0" firstDataRow="1" firstDataCol="1"/>
  <pivotFields count="9">
    <pivotField compact="0" subtotalTop="0" showAll="0"/>
    <pivotField dataField="1" compact="0" subtotalTop="0" showAll="0" numFmtId="164"/>
    <pivotField axis="axisRow" compact="0" subtotalTop="0" showAll="0">
      <items count="34">
        <item m="1" x="1"/>
        <item m="1" x="2"/>
        <item m="1" x="3"/>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x="0"/>
        <item t="default"/>
      </items>
    </pivotField>
    <pivotField compact="0" subtotalTop="0" showAll="0" numFmtId="41"/>
    <pivotField compact="0" subtotalTop="0" showAll="0" numFmtId="41"/>
    <pivotField dataField="1" compact="0" subtotalTop="0" showAll="0" numFmtId="41"/>
    <pivotField compact="0" subtotalTop="0" showAll="0"/>
    <pivotField compact="0" subtotalTop="0" showAll="0"/>
    <pivotField compact="0" subtotalTop="0" showAll="0"/>
  </pivotFields>
  <rowFields count="1">
    <field x="2"/>
  </rowFields>
  <rowItems count="2">
    <i>
      <x v="32"/>
    </i>
    <i t="grand">
      <x/>
    </i>
  </rowItems>
  <colFields count="1">
    <field x="-2"/>
  </colFields>
  <colItems count="3">
    <i>
      <x/>
    </i>
    <i i="1">
      <x v="1"/>
    </i>
    <i i="2">
      <x v="2"/>
    </i>
  </colItems>
  <dataFields count="3">
    <dataField name="Min of Date Planted" fld="1" subtotal="min" baseField="0" baseItem="0"/>
    <dataField name="Max of Date Planted2" fld="1" subtotal="max" baseField="0" baseItem="0"/>
    <dataField name="Sum of Nursery Clams Planted" fld="5" baseField="0" baseItem="0"/>
  </dataFields>
  <formats count="3">
    <format dxfId="0">
      <pivotArea outline="0" fieldPosition="0" dataOnly="0" type="all"/>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4" cacheId="31" autoFormatId="4099"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E11:H13" firstHeaderRow="0" firstDataRow="1" firstDataCol="1"/>
  <pivotFields count="12">
    <pivotField compact="0" subtotalTop="0" showAll="0"/>
    <pivotField dataField="1" compact="0" subtotalTop="0" showAll="0" numFmtId="164"/>
    <pivotField compact="0" subtotalTop="0" showAll="0" numFmtId="1"/>
    <pivotField compact="0" subtotalTop="0" showAll="0" numFmtId="164"/>
    <pivotField compact="0" subtotalTop="0" showAll="0" numFmtId="164"/>
    <pivotField axis="axisRow" compact="0" subtotalTop="0" showAll="0">
      <items count="43">
        <item x="0"/>
        <item m="1" x="1"/>
        <item m="1" x="2"/>
        <item m="1" x="3"/>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t="default"/>
      </items>
    </pivotField>
    <pivotField compact="0" subtotalTop="0" showAll="0"/>
    <pivotField compact="0" subtotalTop="0" showAll="0" numFmtId="164"/>
    <pivotField compact="0" subtotalTop="0" showAll="0" numFmtId="164"/>
    <pivotField dataField="1" compact="0" subtotalTop="0" showAll="0" numFmtId="164"/>
    <pivotField compact="0" subtotalTop="0" showAll="0"/>
    <pivotField compact="0" subtotalTop="0" showAll="0"/>
  </pivotFields>
  <rowFields count="1">
    <field x="5"/>
  </rowFields>
  <rowItems count="2">
    <i>
      <x/>
    </i>
    <i t="grand">
      <x/>
    </i>
  </rowItems>
  <colFields count="1">
    <field x="-2"/>
  </colFields>
  <colItems count="3">
    <i>
      <x/>
    </i>
    <i i="1">
      <x v="1"/>
    </i>
    <i i="2">
      <x v="2"/>
    </i>
  </colItems>
  <dataFields count="3">
    <dataField name="Min of DATE PLANTED IN GROWOUT" fld="1" subtotal="min" baseField="0" baseItem="0"/>
    <dataField name="Max of DATE PLANTED IN GROWOUT2" fld="1" subtotal="max" baseField="0" baseItem="0"/>
    <dataField name="Sum of Growout Clams Planted" fld="9" baseField="0" baseItem="0"/>
  </dataFields>
  <formats count="3">
    <format dxfId="0">
      <pivotArea outline="0" fieldPosition="0" dataOnly="0" type="all"/>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3.bin" /><Relationship Id="rId4" Type="http://schemas.openxmlformats.org/officeDocument/2006/relationships/pivotTable" Target="../pivotTables/pivotTable1.xml" /><Relationship Id="rId5" Type="http://schemas.openxmlformats.org/officeDocument/2006/relationships/pivotTable" Target="../pivotTables/pivotTable2.xml" /><Relationship Id="rId6" Type="http://schemas.openxmlformats.org/officeDocument/2006/relationships/pivotTable" Target="../pivotTables/pivotTable3.xml" /><Relationship Id="rId7" Type="http://schemas.openxmlformats.org/officeDocument/2006/relationships/pivotTable" Target="../pivotTables/pivotTable4.xml" /><Relationship Id="rId8" Type="http://schemas.openxmlformats.org/officeDocument/2006/relationships/pivotTable" Target="../pivotTables/pivotTable5.xml" /><Relationship Id="rId9" Type="http://schemas.openxmlformats.org/officeDocument/2006/relationships/pivotTable" Target="../pivotTables/pivotTable6.xml" /><Relationship Id="rId10" Type="http://schemas.openxmlformats.org/officeDocument/2006/relationships/pivotTable" Target="../pivotTables/pivotTable7.xml" /><Relationship Id="rId11" Type="http://schemas.openxmlformats.org/officeDocument/2006/relationships/pivotTable" Target="../pivotTables/pivotTable8.xml" /><Relationship Id="rId12" Type="http://schemas.openxmlformats.org/officeDocument/2006/relationships/pivotTable" Target="../pivotTables/pivotTable9.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oleObject" Target="../embeddings/oleObject_5_0.bin"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A1:B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07.8515625" style="1" customWidth="1"/>
    <col min="2" max="2" width="0.2890625" style="5" customWidth="1"/>
    <col min="3" max="16384" width="107.8515625" style="1" customWidth="1"/>
  </cols>
  <sheetData>
    <row r="1" spans="1:2" ht="294.75" customHeight="1" thickBot="1" thickTop="1">
      <c r="A1" s="177"/>
      <c r="B1" s="178"/>
    </row>
    <row r="2" s="5" customFormat="1" ht="57.75" customHeight="1" thickTop="1"/>
    <row r="3" s="5" customFormat="1" ht="12.75"/>
    <row r="4" s="5" customFormat="1" ht="12.75"/>
    <row r="5" s="5" customFormat="1" ht="12.75"/>
    <row r="6" s="5" customFormat="1" ht="12.75"/>
    <row r="7" s="5" customFormat="1" ht="12.75"/>
    <row r="8" s="5" customFormat="1" ht="12.75"/>
    <row r="9" s="5" customFormat="1" ht="12.75"/>
  </sheetData>
  <sheetProtection sheet="1" objects="1" scenarios="1"/>
  <printOptions horizontalCentered="1" verticalCentered="1"/>
  <pageMargins left="0.75" right="0.75" top="1" bottom="1" header="0.5" footer="0.5"/>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G1248"/>
  <sheetViews>
    <sheetView zoomScale="75" zoomScaleNormal="75" workbookViewId="0" topLeftCell="A1">
      <pane xSplit="4" ySplit="5" topLeftCell="E6" activePane="bottomRight" state="frozen"/>
      <selection pane="topLeft" activeCell="A1" sqref="A1"/>
      <selection pane="topRight" activeCell="E1" sqref="E1"/>
      <selection pane="bottomLeft" activeCell="C27" sqref="D16"/>
      <selection pane="bottomRight" activeCell="A6" sqref="A6"/>
    </sheetView>
  </sheetViews>
  <sheetFormatPr defaultColWidth="9.140625" defaultRowHeight="12.75"/>
  <cols>
    <col min="1" max="1" width="29.57421875" style="1" customWidth="1"/>
    <col min="2" max="2" width="18.421875" style="1" customWidth="1"/>
    <col min="3" max="3" width="19.140625" style="15" customWidth="1"/>
    <col min="4" max="4" width="26.421875" style="1" customWidth="1"/>
    <col min="5" max="5" width="43.8515625" style="1" customWidth="1"/>
    <col min="6" max="6" width="22.28125" style="1" customWidth="1"/>
    <col min="7" max="7" width="15.00390625" style="1" customWidth="1"/>
    <col min="8" max="16384" width="13.421875" style="1" customWidth="1"/>
  </cols>
  <sheetData>
    <row r="1" spans="1:5" s="34" customFormat="1" ht="84.75" customHeight="1">
      <c r="A1" s="34" t="s">
        <v>19</v>
      </c>
      <c r="B1" s="425" t="s">
        <v>119</v>
      </c>
      <c r="C1" s="426"/>
      <c r="D1" s="426"/>
      <c r="E1" s="194">
        <f>'BH'!B6</f>
        <v>0</v>
      </c>
    </row>
    <row r="2" spans="2:5" s="34" customFormat="1" ht="12.75" customHeight="1">
      <c r="B2" s="140"/>
      <c r="C2" s="35"/>
      <c r="E2" s="194">
        <f>'BH'!B8</f>
        <v>0</v>
      </c>
    </row>
    <row r="3" spans="1:5" s="6" customFormat="1" ht="19.5" customHeight="1" thickBot="1">
      <c r="A3" s="285" t="s">
        <v>7</v>
      </c>
      <c r="B3" s="286">
        <f>'BH'!B7:F7</f>
        <v>0</v>
      </c>
      <c r="C3" s="17"/>
      <c r="E3" s="194">
        <f>'BH'!B9</f>
        <v>0</v>
      </c>
    </row>
    <row r="4" spans="1:5" s="6" customFormat="1" ht="21.75" customHeight="1" thickBot="1" thickTop="1">
      <c r="A4" s="285" t="s">
        <v>6</v>
      </c>
      <c r="B4" s="286">
        <f ca="1">NOW()</f>
        <v>37875.39227326389</v>
      </c>
      <c r="C4" s="287" t="s">
        <v>103</v>
      </c>
      <c r="D4" s="141"/>
      <c r="E4" s="139"/>
    </row>
    <row r="5" spans="1:7" s="6" customFormat="1" ht="18.75" customHeight="1" thickBot="1" thickTop="1">
      <c r="A5" s="82" t="s">
        <v>104</v>
      </c>
      <c r="B5" s="82" t="s">
        <v>0</v>
      </c>
      <c r="C5" s="83" t="s">
        <v>105</v>
      </c>
      <c r="D5" s="82" t="s">
        <v>106</v>
      </c>
      <c r="E5" s="82" t="s">
        <v>107</v>
      </c>
      <c r="F5" s="322" t="s">
        <v>111</v>
      </c>
      <c r="G5" s="175"/>
    </row>
    <row r="6" spans="1:7" s="6" customFormat="1" ht="14.25" customHeight="1" thickTop="1">
      <c r="A6" s="229"/>
      <c r="B6" s="221"/>
      <c r="C6" s="230"/>
      <c r="D6" s="231"/>
      <c r="E6" s="183"/>
      <c r="F6" s="176">
        <f>IF(AND(Program!AJ14&lt;&gt;"Grand Total",Program!AJ14&lt;&gt;0),Program!AJ14,"")</f>
      </c>
      <c r="G6" s="312">
        <f>IF(F6&lt;&gt;"",Program!AK14,"")</f>
      </c>
    </row>
    <row r="7" spans="1:7" s="6" customFormat="1" ht="14.25" customHeight="1">
      <c r="A7" s="232"/>
      <c r="B7" s="221"/>
      <c r="C7" s="230"/>
      <c r="D7" s="231"/>
      <c r="E7" s="184"/>
      <c r="F7" s="176">
        <f>IF(AND(Program!AJ15&lt;&gt;"Grand Total",Program!AJ15&lt;&gt;0),Program!AJ15,"")</f>
      </c>
      <c r="G7" s="312">
        <f>IF(F7&lt;&gt;"",Program!AK15,"")</f>
      </c>
    </row>
    <row r="8" spans="1:7" s="6" customFormat="1" ht="14.25" customHeight="1">
      <c r="A8" s="232"/>
      <c r="B8" s="221"/>
      <c r="C8" s="230"/>
      <c r="D8" s="231"/>
      <c r="E8" s="184"/>
      <c r="F8" s="176">
        <f>IF(AND(Program!AJ16&lt;&gt;"Grand Total",Program!AJ16&lt;&gt;0),Program!AJ16,"")</f>
      </c>
      <c r="G8" s="312">
        <f>IF(F8&lt;&gt;"",Program!AK16,"")</f>
      </c>
    </row>
    <row r="9" spans="1:7" s="6" customFormat="1" ht="14.25" customHeight="1">
      <c r="A9" s="232"/>
      <c r="B9" s="221"/>
      <c r="C9" s="230"/>
      <c r="D9" s="231"/>
      <c r="E9" s="184"/>
      <c r="F9" s="176">
        <f>IF(AND(Program!AJ17&lt;&gt;"Grand Total",Program!AJ17&lt;&gt;0),Program!AJ17,"")</f>
      </c>
      <c r="G9" s="312">
        <f>IF(F9&lt;&gt;"",Program!AK17,"")</f>
      </c>
    </row>
    <row r="10" spans="1:7" s="6" customFormat="1" ht="14.25" customHeight="1">
      <c r="A10" s="232"/>
      <c r="B10" s="221"/>
      <c r="C10" s="230"/>
      <c r="D10" s="231"/>
      <c r="E10" s="184"/>
      <c r="F10" s="176">
        <f>IF(AND(Program!AJ18&lt;&gt;"Grand Total",Program!AJ18&lt;&gt;0),Program!AJ18,"")</f>
      </c>
      <c r="G10" s="312">
        <f>IF(F10&lt;&gt;"",Program!AK18,"")</f>
      </c>
    </row>
    <row r="11" spans="1:7" s="6" customFormat="1" ht="14.25" customHeight="1">
      <c r="A11" s="232"/>
      <c r="B11" s="221"/>
      <c r="C11" s="230"/>
      <c r="D11" s="231"/>
      <c r="E11" s="184"/>
      <c r="F11" s="176">
        <f>IF(AND(Program!AJ19&lt;&gt;"Grand Total",Program!AJ19&lt;&gt;0),Program!AJ19,"")</f>
      </c>
      <c r="G11" s="312">
        <f>IF(F11&lt;&gt;"",Program!AK19,"")</f>
      </c>
    </row>
    <row r="12" spans="1:7" s="6" customFormat="1" ht="14.25" customHeight="1">
      <c r="A12" s="232"/>
      <c r="B12" s="221"/>
      <c r="C12" s="230"/>
      <c r="D12" s="231"/>
      <c r="E12" s="184"/>
      <c r="F12" s="176">
        <f>IF(AND(Program!AJ20&lt;&gt;"Grand Total",Program!AJ20&lt;&gt;0),Program!AJ20,"")</f>
      </c>
      <c r="G12" s="312">
        <f>IF(F12&lt;&gt;"",Program!AK20,"")</f>
      </c>
    </row>
    <row r="13" spans="1:7" s="6" customFormat="1" ht="14.25" customHeight="1">
      <c r="A13" s="232"/>
      <c r="B13" s="221"/>
      <c r="C13" s="230"/>
      <c r="D13" s="231"/>
      <c r="E13" s="184"/>
      <c r="F13" s="176">
        <f>IF(AND(Program!AJ21&lt;&gt;"Grand Total",Program!AJ21&lt;&gt;0),Program!AJ21,"")</f>
      </c>
      <c r="G13" s="312">
        <f>IF(F13&lt;&gt;"",Program!AK21,"")</f>
      </c>
    </row>
    <row r="14" spans="1:7" s="6" customFormat="1" ht="14.25" customHeight="1">
      <c r="A14" s="232"/>
      <c r="B14" s="221"/>
      <c r="C14" s="230"/>
      <c r="D14" s="231"/>
      <c r="E14" s="184"/>
      <c r="F14" s="176">
        <f>IF(AND(Program!AJ22&lt;&gt;"Grand Total",Program!AJ22&lt;&gt;0),Program!AJ22,"")</f>
      </c>
      <c r="G14" s="312">
        <f>IF(F14&lt;&gt;"",Program!AK22,"")</f>
      </c>
    </row>
    <row r="15" spans="1:7" s="6" customFormat="1" ht="14.25" customHeight="1">
      <c r="A15" s="232"/>
      <c r="B15" s="221"/>
      <c r="C15" s="230"/>
      <c r="D15" s="231"/>
      <c r="E15" s="184"/>
      <c r="F15" s="176">
        <f>IF(AND(Program!AJ23&lt;&gt;"Grand Total",Program!AJ23&lt;&gt;0),Program!AJ23,"")</f>
      </c>
      <c r="G15" s="312">
        <f>IF(F15&lt;&gt;"",Program!AK23,"")</f>
      </c>
    </row>
    <row r="16" spans="1:7" s="6" customFormat="1" ht="14.25" customHeight="1">
      <c r="A16" s="232"/>
      <c r="B16" s="221"/>
      <c r="C16" s="230"/>
      <c r="D16" s="231"/>
      <c r="E16" s="184"/>
      <c r="F16" s="176">
        <f>IF(AND(Program!AJ24&lt;&gt;"Grand Total",Program!AJ24&lt;&gt;0),Program!AJ24,"")</f>
      </c>
      <c r="G16" s="312">
        <f>IF(F16&lt;&gt;"",Program!AK24,"")</f>
      </c>
    </row>
    <row r="17" spans="1:7" s="6" customFormat="1" ht="12.75">
      <c r="A17" s="232"/>
      <c r="B17" s="221"/>
      <c r="C17" s="230"/>
      <c r="D17" s="231"/>
      <c r="E17" s="184"/>
      <c r="F17" s="176">
        <f>IF(AND(Program!AJ25&lt;&gt;"Grand Total",Program!AJ25&lt;&gt;0),Program!AJ25,"")</f>
      </c>
      <c r="G17" s="312">
        <f>IF(F17&lt;&gt;"",Program!AK25,"")</f>
      </c>
    </row>
    <row r="18" spans="1:7" s="6" customFormat="1" ht="12.75">
      <c r="A18" s="232"/>
      <c r="B18" s="221"/>
      <c r="C18" s="230"/>
      <c r="D18" s="231"/>
      <c r="E18" s="184"/>
      <c r="F18" s="176">
        <f>IF(AND(Program!AJ26&lt;&gt;"Grand Total",Program!AJ26&lt;&gt;0),Program!AJ26,"")</f>
      </c>
      <c r="G18" s="312">
        <f>IF(F18&lt;&gt;"",Program!AK26,"")</f>
      </c>
    </row>
    <row r="19" spans="1:7" s="12" customFormat="1" ht="15">
      <c r="A19" s="232"/>
      <c r="B19" s="221"/>
      <c r="C19" s="230"/>
      <c r="D19" s="231"/>
      <c r="E19" s="184"/>
      <c r="F19" s="176">
        <f>IF(AND(Program!AJ27&lt;&gt;"Grand Total",Program!AJ27&lt;&gt;0),Program!AJ27,"")</f>
      </c>
      <c r="G19" s="312">
        <f>IF(F19&lt;&gt;"",Program!AK27,"")</f>
      </c>
    </row>
    <row r="20" spans="1:7" ht="12.75">
      <c r="A20" s="232"/>
      <c r="B20" s="221"/>
      <c r="C20" s="230"/>
      <c r="D20" s="231"/>
      <c r="E20" s="184"/>
      <c r="F20" s="176">
        <f>IF(AND(Program!AJ28&lt;&gt;"Grand Total",Program!AJ28&lt;&gt;0),Program!AJ28,"")</f>
      </c>
      <c r="G20" s="312">
        <f>IF(F20&lt;&gt;"",Program!AK28,"")</f>
      </c>
    </row>
    <row r="21" spans="1:7" ht="12.75">
      <c r="A21" s="232"/>
      <c r="B21" s="221"/>
      <c r="C21" s="230"/>
      <c r="D21" s="231"/>
      <c r="E21" s="184"/>
      <c r="F21" s="176">
        <f>IF(AND(Program!AJ29&lt;&gt;"Grand Total",Program!AJ29&lt;&gt;0),Program!AJ29,"")</f>
      </c>
      <c r="G21" s="312">
        <f>IF(F21&lt;&gt;"",Program!AK29,"")</f>
      </c>
    </row>
    <row r="22" spans="1:7" ht="12.75">
      <c r="A22" s="232"/>
      <c r="B22" s="221"/>
      <c r="C22" s="230"/>
      <c r="D22" s="231"/>
      <c r="E22" s="184"/>
      <c r="F22" s="176">
        <f>IF(AND(Program!AJ30&lt;&gt;"Grand Total",Program!AJ30&lt;&gt;0),Program!AJ30,"")</f>
      </c>
      <c r="G22" s="312">
        <f>IF(F22&lt;&gt;"",Program!AK30,"")</f>
      </c>
    </row>
    <row r="23" spans="1:7" ht="12.75">
      <c r="A23" s="232"/>
      <c r="B23" s="221"/>
      <c r="C23" s="230"/>
      <c r="D23" s="231"/>
      <c r="E23" s="184"/>
      <c r="F23" s="176">
        <f>IF(AND(Program!AJ31&lt;&gt;"Grand Total",Program!AJ31&lt;&gt;0),Program!AJ31,"")</f>
      </c>
      <c r="G23" s="312">
        <f>IF(F23&lt;&gt;"",Program!AK31,"")</f>
      </c>
    </row>
    <row r="24" spans="1:7" ht="12.75">
      <c r="A24" s="232"/>
      <c r="B24" s="221"/>
      <c r="C24" s="230"/>
      <c r="D24" s="231"/>
      <c r="E24" s="184"/>
      <c r="F24" s="176">
        <f>IF(AND(Program!AJ32&lt;&gt;"Grand Total",Program!AJ32&lt;&gt;0),Program!AJ32,"")</f>
      </c>
      <c r="G24" s="312">
        <f>IF(F24&lt;&gt;"",Program!AK32,"")</f>
      </c>
    </row>
    <row r="25" spans="1:7" ht="12.75">
      <c r="A25" s="232"/>
      <c r="B25" s="221"/>
      <c r="C25" s="230"/>
      <c r="D25" s="231"/>
      <c r="E25" s="184"/>
      <c r="F25" s="176">
        <f>IF(AND(Program!AJ33&lt;&gt;"Grand Total",Program!AJ33&lt;&gt;0),Program!AJ33,"")</f>
      </c>
      <c r="G25" s="312">
        <f>IF(F25&lt;&gt;"",Program!AK33,"")</f>
      </c>
    </row>
    <row r="26" spans="1:7" ht="12.75">
      <c r="A26" s="232"/>
      <c r="B26" s="221"/>
      <c r="C26" s="230"/>
      <c r="D26" s="231"/>
      <c r="E26" s="184"/>
      <c r="F26" s="176">
        <f>IF(AND(Program!AJ34&lt;&gt;"Grand Total",Program!AJ34&lt;&gt;0),Program!AJ34,"")</f>
      </c>
      <c r="G26" s="312">
        <f>IF(F26&lt;&gt;"",Program!AK34,"")</f>
      </c>
    </row>
    <row r="27" spans="1:7" ht="12.75">
      <c r="A27" s="232"/>
      <c r="B27" s="221"/>
      <c r="C27" s="230"/>
      <c r="D27" s="231"/>
      <c r="E27" s="184"/>
      <c r="F27" s="176">
        <f>IF(AND(Program!AJ35&lt;&gt;"Grand Total",Program!AJ35&lt;&gt;0),Program!AJ35,"")</f>
      </c>
      <c r="G27" s="312">
        <f>IF(F27&lt;&gt;"",Program!AK35,"")</f>
      </c>
    </row>
    <row r="28" spans="1:7" ht="12.75">
      <c r="A28" s="232"/>
      <c r="B28" s="221"/>
      <c r="C28" s="230"/>
      <c r="D28" s="231"/>
      <c r="E28" s="184"/>
      <c r="F28" s="176">
        <f>IF(AND(Program!AJ36&lt;&gt;"Grand Total",Program!AJ36&lt;&gt;0),Program!AJ36,"")</f>
      </c>
      <c r="G28" s="312">
        <f>IF(F28&lt;&gt;"",Program!AK36,"")</f>
      </c>
    </row>
    <row r="29" spans="1:7" ht="12.75">
      <c r="A29" s="232"/>
      <c r="B29" s="221"/>
      <c r="C29" s="230"/>
      <c r="D29" s="231"/>
      <c r="E29" s="184"/>
      <c r="F29" s="176">
        <f>IF(AND(Program!AJ37&lt;&gt;"Grand Total",Program!AJ37&lt;&gt;0),Program!AJ37,"")</f>
      </c>
      <c r="G29" s="312">
        <f>IF(F29&lt;&gt;"",Program!AK37,"")</f>
      </c>
    </row>
    <row r="30" spans="1:7" ht="12.75">
      <c r="A30" s="232"/>
      <c r="B30" s="221"/>
      <c r="C30" s="230"/>
      <c r="D30" s="231"/>
      <c r="E30" s="184"/>
      <c r="F30" s="176">
        <f>IF(AND(Program!AJ38&lt;&gt;"Grand Total",Program!AJ38&lt;&gt;0),Program!AJ38,"")</f>
      </c>
      <c r="G30" s="312">
        <f>IF(F30&lt;&gt;"",Program!AK38,"")</f>
      </c>
    </row>
    <row r="31" spans="1:7" ht="12.75">
      <c r="A31" s="232"/>
      <c r="B31" s="221"/>
      <c r="C31" s="230"/>
      <c r="D31" s="231"/>
      <c r="E31" s="184"/>
      <c r="F31" s="176">
        <f>IF(AND(Program!AJ39&lt;&gt;"Grand Total",Program!AJ39&lt;&gt;0),Program!AJ39,"")</f>
      </c>
      <c r="G31" s="312">
        <f>IF(F31&lt;&gt;"",Program!AK39,"")</f>
      </c>
    </row>
    <row r="32" spans="1:7" ht="12.75">
      <c r="A32" s="232"/>
      <c r="B32" s="221"/>
      <c r="C32" s="230"/>
      <c r="D32" s="231"/>
      <c r="E32" s="184"/>
      <c r="F32" s="176">
        <f>IF(AND(Program!AJ40&lt;&gt;"Grand Total",Program!AJ40&lt;&gt;0),Program!AJ40,"")</f>
      </c>
      <c r="G32" s="312">
        <f>IF(F32&lt;&gt;"",Program!AK40,"")</f>
      </c>
    </row>
    <row r="33" spans="1:7" ht="12.75">
      <c r="A33" s="232"/>
      <c r="B33" s="221"/>
      <c r="C33" s="230"/>
      <c r="D33" s="231"/>
      <c r="E33" s="184"/>
      <c r="F33" s="176">
        <f>IF(AND(Program!AJ41&lt;&gt;"Grand Total",Program!AJ41&lt;&gt;0),Program!AJ41,"")</f>
      </c>
      <c r="G33" s="312">
        <f>IF(F33&lt;&gt;"",Program!AK41,"")</f>
      </c>
    </row>
    <row r="34" spans="1:7" ht="12.75">
      <c r="A34" s="232"/>
      <c r="B34" s="221"/>
      <c r="C34" s="230"/>
      <c r="D34" s="231"/>
      <c r="E34" s="402"/>
      <c r="F34" s="176">
        <f>IF(AND(Program!AJ42&lt;&gt;"Grand Total",Program!AJ42&lt;&gt;0),Program!AJ42,"")</f>
      </c>
      <c r="G34" s="312">
        <f>IF(F34&lt;&gt;"",Program!AK42,"")</f>
      </c>
    </row>
    <row r="35" spans="1:7" ht="12.75">
      <c r="A35" s="232"/>
      <c r="B35" s="221"/>
      <c r="C35" s="230"/>
      <c r="D35" s="231"/>
      <c r="E35" s="184"/>
      <c r="F35" s="176">
        <f>IF(AND(Program!AJ43&lt;&gt;"Grand Total",Program!AJ43&lt;&gt;0),Program!AJ43,"")</f>
      </c>
      <c r="G35" s="312">
        <f>IF(F35&lt;&gt;"",Program!AK43,"")</f>
      </c>
    </row>
    <row r="36" spans="1:7" ht="12.75">
      <c r="A36" s="232"/>
      <c r="B36" s="221"/>
      <c r="C36" s="230"/>
      <c r="D36" s="231"/>
      <c r="E36" s="184"/>
      <c r="F36" s="176">
        <f>IF(AND(Program!AJ44&lt;&gt;"Grand Total",Program!AJ44&lt;&gt;0),Program!AJ44,"")</f>
      </c>
      <c r="G36" s="312">
        <f>IF(F36&lt;&gt;"",Program!AK44,"")</f>
      </c>
    </row>
    <row r="37" spans="1:7" ht="12.75">
      <c r="A37" s="232"/>
      <c r="B37" s="221"/>
      <c r="C37" s="230"/>
      <c r="D37" s="231"/>
      <c r="E37" s="184"/>
      <c r="F37" s="176">
        <f>IF(AND(Program!AJ45&lt;&gt;"Grand Total",Program!AJ45&lt;&gt;0),Program!AJ45,"")</f>
      </c>
      <c r="G37" s="312">
        <f>IF(F37&lt;&gt;"",Program!AK45,"")</f>
      </c>
    </row>
    <row r="38" spans="1:7" ht="12.75">
      <c r="A38" s="232"/>
      <c r="B38" s="221"/>
      <c r="C38" s="230"/>
      <c r="D38" s="231"/>
      <c r="E38" s="184"/>
      <c r="F38" s="176">
        <f>IF(AND(Program!AJ46&lt;&gt;"Grand Total",Program!AJ46&lt;&gt;0),Program!AJ46,"")</f>
      </c>
      <c r="G38" s="312">
        <f>IF(F38&lt;&gt;"",Program!AK46,"")</f>
      </c>
    </row>
    <row r="39" spans="1:7" ht="12.75">
      <c r="A39" s="232"/>
      <c r="B39" s="221"/>
      <c r="C39" s="230"/>
      <c r="D39" s="231"/>
      <c r="E39" s="184"/>
      <c r="F39" s="176">
        <f>IF(AND(Program!AJ47&lt;&gt;"Grand Total",Program!AJ47&lt;&gt;0),Program!AJ47,"")</f>
      </c>
      <c r="G39" s="312">
        <f>IF(F39&lt;&gt;"",Program!AK47,"")</f>
      </c>
    </row>
    <row r="40" spans="1:7" ht="12.75">
      <c r="A40" s="232"/>
      <c r="B40" s="221"/>
      <c r="C40" s="230"/>
      <c r="D40" s="231"/>
      <c r="E40" s="184"/>
      <c r="F40" s="176">
        <f>IF(AND(Program!AJ48&lt;&gt;"Grand Total",Program!AJ48&lt;&gt;0),Program!AJ48,"")</f>
      </c>
      <c r="G40" s="312">
        <f>IF(F40&lt;&gt;"",Program!AK48,"")</f>
      </c>
    </row>
    <row r="41" spans="1:7" ht="12.75">
      <c r="A41" s="232"/>
      <c r="B41" s="221"/>
      <c r="C41" s="230"/>
      <c r="D41" s="231"/>
      <c r="E41" s="184"/>
      <c r="F41" s="176">
        <f>IF(AND(Program!AJ49&lt;&gt;"Grand Total",Program!AJ49&lt;&gt;0),Program!AJ49,"")</f>
      </c>
      <c r="G41" s="312">
        <f>IF(F41&lt;&gt;"",Program!AK49,"")</f>
      </c>
    </row>
    <row r="42" spans="1:7" ht="12.75">
      <c r="A42" s="232"/>
      <c r="B42" s="221"/>
      <c r="C42" s="230"/>
      <c r="D42" s="231"/>
      <c r="E42" s="184"/>
      <c r="F42" s="176">
        <f>IF(AND(Program!AJ50&lt;&gt;"Grand Total",Program!AJ50&lt;&gt;0),Program!AJ50,"")</f>
      </c>
      <c r="G42" s="312">
        <f>IF(F42&lt;&gt;"",Program!AK50,"")</f>
      </c>
    </row>
    <row r="43" spans="1:7" ht="12.75">
      <c r="A43" s="232"/>
      <c r="B43" s="221"/>
      <c r="C43" s="230"/>
      <c r="D43" s="231"/>
      <c r="E43" s="184"/>
      <c r="F43" s="176">
        <f>IF(AND(Program!AJ51&lt;&gt;"Grand Total",Program!AJ51&lt;&gt;0),Program!AJ51,"")</f>
      </c>
      <c r="G43" s="312">
        <f>IF(F43&lt;&gt;"",Program!AK51,"")</f>
      </c>
    </row>
    <row r="44" spans="1:7" ht="12.75">
      <c r="A44" s="232"/>
      <c r="B44" s="221"/>
      <c r="C44" s="230"/>
      <c r="D44" s="231"/>
      <c r="E44" s="184"/>
      <c r="F44" s="176">
        <f>IF(AND(Program!AJ52&lt;&gt;"Grand Total",Program!AJ52&lt;&gt;0),Program!AJ52,"")</f>
      </c>
      <c r="G44" s="312">
        <f>IF(F44&lt;&gt;"",Program!AK52,"")</f>
      </c>
    </row>
    <row r="45" spans="1:7" ht="12.75">
      <c r="A45" s="232"/>
      <c r="B45" s="221"/>
      <c r="C45" s="230"/>
      <c r="D45" s="231"/>
      <c r="E45" s="184"/>
      <c r="F45" s="176">
        <f>IF(AND(Program!AJ53&lt;&gt;"Grand Total",Program!AJ53&lt;&gt;0),Program!AJ53,"")</f>
      </c>
      <c r="G45" s="312">
        <f>IF(F45&lt;&gt;"",Program!AK53,"")</f>
      </c>
    </row>
    <row r="46" spans="1:7" ht="12.75">
      <c r="A46" s="232"/>
      <c r="B46" s="221"/>
      <c r="C46" s="230"/>
      <c r="D46" s="231"/>
      <c r="E46" s="184"/>
      <c r="F46" s="176">
        <f>IF(AND(Program!AJ54&lt;&gt;"Grand Total",Program!AJ54&lt;&gt;0),Program!AJ54,"")</f>
      </c>
      <c r="G46" s="312">
        <f>IF(F46&lt;&gt;"",Program!AK54,"")</f>
      </c>
    </row>
    <row r="47" spans="1:7" ht="12.75">
      <c r="A47" s="232"/>
      <c r="B47" s="221"/>
      <c r="C47" s="230"/>
      <c r="D47" s="231"/>
      <c r="E47" s="184"/>
      <c r="F47" s="176">
        <f>IF(AND(Program!AJ55&lt;&gt;"Grand Total",Program!AJ55&lt;&gt;0),Program!AJ55,"")</f>
      </c>
      <c r="G47" s="312">
        <f>IF(F47&lt;&gt;"",Program!AK55,"")</f>
      </c>
    </row>
    <row r="48" spans="1:7" ht="12.75">
      <c r="A48" s="232"/>
      <c r="B48" s="221"/>
      <c r="C48" s="230"/>
      <c r="D48" s="231"/>
      <c r="E48" s="184"/>
      <c r="F48" s="176">
        <f>IF(AND(Program!AJ56&lt;&gt;"Grand Total",Program!AJ56&lt;&gt;0),Program!AJ56,"")</f>
      </c>
      <c r="G48" s="312">
        <f>IF(F48&lt;&gt;"",Program!AK56,"")</f>
      </c>
    </row>
    <row r="49" spans="1:7" ht="12.75">
      <c r="A49" s="232"/>
      <c r="B49" s="221"/>
      <c r="C49" s="230"/>
      <c r="D49" s="231"/>
      <c r="E49" s="184"/>
      <c r="F49" s="176">
        <f>IF(AND(Program!AJ57&lt;&gt;"Grand Total",Program!AJ57&lt;&gt;0),Program!AJ57,"")</f>
      </c>
      <c r="G49" s="312">
        <f>IF(F49&lt;&gt;"",Program!AK57,"")</f>
      </c>
    </row>
    <row r="50" spans="1:7" ht="12.75">
      <c r="A50" s="232"/>
      <c r="B50" s="221"/>
      <c r="C50" s="230"/>
      <c r="D50" s="231"/>
      <c r="E50" s="184"/>
      <c r="F50" s="176">
        <f>IF(AND(Program!AJ58&lt;&gt;"Grand Total",Program!AJ58&lt;&gt;0),Program!AJ58,"")</f>
      </c>
      <c r="G50" s="312">
        <f>IF(F50&lt;&gt;"",Program!AK58,"")</f>
      </c>
    </row>
    <row r="51" spans="1:7" ht="12.75">
      <c r="A51" s="232"/>
      <c r="B51" s="221"/>
      <c r="C51" s="230"/>
      <c r="D51" s="231"/>
      <c r="E51" s="184"/>
      <c r="F51" s="176">
        <f>IF(AND(Program!AJ59&lt;&gt;"Grand Total",Program!AJ59&lt;&gt;0),Program!AJ59,"")</f>
      </c>
      <c r="G51" s="312">
        <f>IF(F51&lt;&gt;"",Program!AK59,"")</f>
      </c>
    </row>
    <row r="52" spans="1:7" ht="12.75">
      <c r="A52" s="232"/>
      <c r="B52" s="221"/>
      <c r="C52" s="230"/>
      <c r="D52" s="231"/>
      <c r="E52" s="184"/>
      <c r="F52" s="176">
        <f>IF(AND(Program!AJ60&lt;&gt;"Grand Total",Program!AJ60&lt;&gt;0),Program!AJ60,"")</f>
      </c>
      <c r="G52" s="312">
        <f>IF(F52&lt;&gt;"",Program!AK60,"")</f>
      </c>
    </row>
    <row r="53" spans="1:7" ht="12.75">
      <c r="A53" s="232"/>
      <c r="B53" s="221"/>
      <c r="C53" s="230"/>
      <c r="D53" s="231"/>
      <c r="E53" s="184"/>
      <c r="F53" s="176">
        <f>IF(AND(Program!AJ61&lt;&gt;"Grand Total",Program!AJ61&lt;&gt;0),Program!AJ61,"")</f>
      </c>
      <c r="G53" s="312">
        <f>IF(F53&lt;&gt;"",Program!AK61,"")</f>
      </c>
    </row>
    <row r="54" spans="1:7" ht="12.75">
      <c r="A54" s="232"/>
      <c r="B54" s="221"/>
      <c r="C54" s="230"/>
      <c r="D54" s="231"/>
      <c r="E54" s="184"/>
      <c r="F54" s="176">
        <f>IF(AND(Program!AJ62&lt;&gt;"Grand Total",Program!AJ62&lt;&gt;0),Program!AJ62,"")</f>
      </c>
      <c r="G54" s="312">
        <f>IF(F54&lt;&gt;"",Program!AK62,"")</f>
      </c>
    </row>
    <row r="55" spans="1:7" ht="12.75">
      <c r="A55" s="232"/>
      <c r="B55" s="221"/>
      <c r="C55" s="230"/>
      <c r="D55" s="231"/>
      <c r="E55" s="184"/>
      <c r="F55" s="176">
        <f>IF(AND(Program!AJ63&lt;&gt;"Grand Total",Program!AJ63&lt;&gt;0),Program!AJ63,"")</f>
      </c>
      <c r="G55" s="312">
        <f>IF(F55&lt;&gt;"",Program!AK63,"")</f>
      </c>
    </row>
    <row r="56" spans="1:7" ht="12.75">
      <c r="A56" s="232"/>
      <c r="B56" s="221"/>
      <c r="C56" s="230"/>
      <c r="D56" s="231"/>
      <c r="E56" s="184"/>
      <c r="F56" s="176">
        <f>IF(AND(Program!AJ64&lt;&gt;"Grand Total",Program!AJ64&lt;&gt;0),Program!AJ64,"")</f>
      </c>
      <c r="G56" s="312">
        <f>IF(F56&lt;&gt;"",Program!AK64,"")</f>
      </c>
    </row>
    <row r="57" spans="1:7" ht="12.75">
      <c r="A57" s="232"/>
      <c r="B57" s="221"/>
      <c r="C57" s="230"/>
      <c r="D57" s="231"/>
      <c r="E57" s="184"/>
      <c r="F57" s="176">
        <f>IF(AND(Program!AJ65&lt;&gt;"Grand Total",Program!AJ65&lt;&gt;0),Program!AJ65,"")</f>
      </c>
      <c r="G57" s="312">
        <f>IF(F57&lt;&gt;"",Program!AK65,"")</f>
      </c>
    </row>
    <row r="58" spans="1:7" ht="12.75">
      <c r="A58" s="232"/>
      <c r="B58" s="221"/>
      <c r="C58" s="230"/>
      <c r="D58" s="231"/>
      <c r="E58" s="184"/>
      <c r="F58" s="176">
        <f>IF(AND(Program!AJ66&lt;&gt;"Grand Total",Program!AJ66&lt;&gt;0),Program!AJ66,"")</f>
      </c>
      <c r="G58" s="312">
        <f>IF(F58&lt;&gt;"",Program!AK66,"")</f>
      </c>
    </row>
    <row r="59" spans="1:7" ht="12.75">
      <c r="A59" s="232"/>
      <c r="B59" s="221"/>
      <c r="C59" s="230"/>
      <c r="D59" s="231"/>
      <c r="E59" s="184"/>
      <c r="F59" s="176">
        <f>IF(AND(Program!AJ67&lt;&gt;"Grand Total",Program!AJ67&lt;&gt;0),Program!AJ67,"")</f>
      </c>
      <c r="G59" s="312">
        <f>IF(F59&lt;&gt;"",Program!AK67,"")</f>
      </c>
    </row>
    <row r="60" spans="1:7" ht="12.75">
      <c r="A60" s="232"/>
      <c r="B60" s="221"/>
      <c r="C60" s="230"/>
      <c r="D60" s="231"/>
      <c r="E60" s="184"/>
      <c r="F60" s="176">
        <f>IF(AND(Program!AJ68&lt;&gt;"Grand Total",Program!AJ68&lt;&gt;0),Program!AJ68,"")</f>
      </c>
      <c r="G60" s="312">
        <f>IF(F60&lt;&gt;"",Program!AK68,"")</f>
      </c>
    </row>
    <row r="61" spans="1:7" ht="12.75">
      <c r="A61" s="232"/>
      <c r="B61" s="221"/>
      <c r="C61" s="230"/>
      <c r="D61" s="231"/>
      <c r="E61" s="184"/>
      <c r="F61" s="176">
        <f>IF(AND(Program!AJ69&lt;&gt;"Grand Total",Program!AJ69&lt;&gt;0),Program!AJ69,"")</f>
      </c>
      <c r="G61" s="312">
        <f>IF(F61&lt;&gt;"",Program!AK69,"")</f>
      </c>
    </row>
    <row r="62" spans="1:7" ht="12.75">
      <c r="A62" s="232"/>
      <c r="B62" s="221"/>
      <c r="C62" s="230"/>
      <c r="D62" s="231"/>
      <c r="E62" s="184"/>
      <c r="F62" s="176">
        <f>IF(AND(Program!AJ70&lt;&gt;"Grand Total",Program!AJ70&lt;&gt;0),Program!AJ70,"")</f>
      </c>
      <c r="G62" s="312">
        <f>IF(F62&lt;&gt;"",Program!AK70,"")</f>
      </c>
    </row>
    <row r="63" spans="1:7" ht="12.75">
      <c r="A63" s="232"/>
      <c r="B63" s="221"/>
      <c r="C63" s="230"/>
      <c r="D63" s="231"/>
      <c r="E63" s="184"/>
      <c r="F63" s="176">
        <f>IF(AND(Program!AJ71&lt;&gt;"Grand Total",Program!AJ71&lt;&gt;0),Program!AJ71,"")</f>
      </c>
      <c r="G63" s="312">
        <f>IF(F63&lt;&gt;"",Program!AK71,"")</f>
      </c>
    </row>
    <row r="64" spans="1:7" ht="12.75">
      <c r="A64" s="232"/>
      <c r="B64" s="221"/>
      <c r="C64" s="230"/>
      <c r="D64" s="231"/>
      <c r="E64" s="184"/>
      <c r="F64" s="176">
        <f>IF(AND(Program!AJ72&lt;&gt;"Grand Total",Program!AJ72&lt;&gt;0),Program!AJ72,"")</f>
      </c>
      <c r="G64" s="312">
        <f>IF(F64&lt;&gt;"",Program!AK72,"")</f>
      </c>
    </row>
    <row r="65" spans="1:7" ht="12.75">
      <c r="A65" s="232"/>
      <c r="B65" s="221"/>
      <c r="C65" s="230"/>
      <c r="D65" s="231"/>
      <c r="E65" s="184"/>
      <c r="F65" s="176">
        <f>IF(AND(Program!AJ73&lt;&gt;"Grand Total",Program!AJ73&lt;&gt;0),Program!AJ73,"")</f>
      </c>
      <c r="G65" s="312">
        <f>IF(F65&lt;&gt;"",Program!AK73,"")</f>
      </c>
    </row>
    <row r="66" spans="1:7" ht="12.75">
      <c r="A66" s="232"/>
      <c r="B66" s="221"/>
      <c r="C66" s="230"/>
      <c r="D66" s="231"/>
      <c r="E66" s="184"/>
      <c r="F66" s="176">
        <f>IF(AND(Program!AJ74&lt;&gt;"Grand Total",Program!AJ74&lt;&gt;0),Program!AJ74,"")</f>
      </c>
      <c r="G66" s="312">
        <f>IF(F66&lt;&gt;"",Program!AK74,"")</f>
      </c>
    </row>
    <row r="67" spans="1:7" ht="12.75">
      <c r="A67" s="232"/>
      <c r="B67" s="221"/>
      <c r="C67" s="230"/>
      <c r="D67" s="231"/>
      <c r="E67" s="184"/>
      <c r="F67" s="176">
        <f>IF(AND(Program!AJ75&lt;&gt;"Grand Total",Program!AJ75&lt;&gt;0),Program!AJ75,"")</f>
      </c>
      <c r="G67" s="312">
        <f>IF(F67&lt;&gt;"",Program!AK75,"")</f>
      </c>
    </row>
    <row r="68" spans="1:7" ht="12.75">
      <c r="A68" s="232"/>
      <c r="B68" s="221"/>
      <c r="C68" s="230"/>
      <c r="D68" s="231"/>
      <c r="E68" s="184"/>
      <c r="F68" s="176">
        <f>IF(AND(Program!AJ76&lt;&gt;"Grand Total",Program!AJ76&lt;&gt;0),Program!AJ76,"")</f>
      </c>
      <c r="G68" s="312">
        <f>IF(F68&lt;&gt;"",Program!AK76,"")</f>
      </c>
    </row>
    <row r="69" spans="1:7" ht="12.75">
      <c r="A69" s="232"/>
      <c r="B69" s="221"/>
      <c r="C69" s="230"/>
      <c r="D69" s="231"/>
      <c r="E69" s="184"/>
      <c r="F69" s="176">
        <f>IF(AND(Program!AJ77&lt;&gt;"Grand Total",Program!AJ77&lt;&gt;0),Program!AJ77,"")</f>
      </c>
      <c r="G69" s="312">
        <f>IF(F69&lt;&gt;"",Program!AK77,"")</f>
      </c>
    </row>
    <row r="70" spans="1:7" ht="12.75">
      <c r="A70" s="232"/>
      <c r="B70" s="221"/>
      <c r="C70" s="230"/>
      <c r="D70" s="231"/>
      <c r="E70" s="184"/>
      <c r="F70" s="176">
        <f>IF(AND(Program!AJ78&lt;&gt;"Grand Total",Program!AJ78&lt;&gt;0),Program!AJ78,"")</f>
      </c>
      <c r="G70" s="312">
        <f>IF(F70&lt;&gt;"",Program!AK78,"")</f>
      </c>
    </row>
    <row r="71" spans="1:7" ht="12.75">
      <c r="A71" s="232"/>
      <c r="B71" s="221"/>
      <c r="C71" s="230"/>
      <c r="D71" s="231"/>
      <c r="E71" s="184"/>
      <c r="F71" s="176">
        <f>IF(AND(Program!AJ79&lt;&gt;"Grand Total",Program!AJ79&lt;&gt;0),Program!AJ79,"")</f>
      </c>
      <c r="G71" s="312">
        <f>IF(F71&lt;&gt;"",Program!AK79,"")</f>
      </c>
    </row>
    <row r="72" spans="1:7" ht="12.75">
      <c r="A72" s="232"/>
      <c r="B72" s="221"/>
      <c r="C72" s="230"/>
      <c r="D72" s="231"/>
      <c r="E72" s="184"/>
      <c r="F72" s="176">
        <f>IF(AND(Program!AJ80&lt;&gt;"Grand Total",Program!AJ80&lt;&gt;0),Program!AJ80,"")</f>
      </c>
      <c r="G72" s="312">
        <f>IF(F72&lt;&gt;"",Program!AK80,"")</f>
      </c>
    </row>
    <row r="73" spans="1:7" ht="12.75">
      <c r="A73" s="232"/>
      <c r="B73" s="221"/>
      <c r="C73" s="230"/>
      <c r="D73" s="231"/>
      <c r="E73" s="184"/>
      <c r="F73" s="176">
        <f>IF(AND(Program!AJ81&lt;&gt;"Grand Total",Program!AJ81&lt;&gt;0),Program!AJ81,"")</f>
      </c>
      <c r="G73" s="312">
        <f>IF(F73&lt;&gt;"",Program!AK81,"")</f>
      </c>
    </row>
    <row r="74" spans="1:7" ht="12.75">
      <c r="A74" s="232"/>
      <c r="B74" s="221"/>
      <c r="C74" s="230"/>
      <c r="D74" s="231"/>
      <c r="E74" s="184"/>
      <c r="F74" s="176">
        <f>IF(AND(Program!AJ82&lt;&gt;"Grand Total",Program!AJ82&lt;&gt;0),Program!AJ82,"")</f>
      </c>
      <c r="G74" s="312">
        <f>IF(F74&lt;&gt;"",Program!AK82,"")</f>
      </c>
    </row>
    <row r="75" spans="1:7" ht="12.75">
      <c r="A75" s="232"/>
      <c r="B75" s="221"/>
      <c r="C75" s="230"/>
      <c r="D75" s="231"/>
      <c r="E75" s="184"/>
      <c r="F75" s="176">
        <f>IF(AND(Program!AJ83&lt;&gt;"Grand Total",Program!AJ83&lt;&gt;0),Program!AJ83,"")</f>
      </c>
      <c r="G75" s="312">
        <f>IF(F75&lt;&gt;"",Program!AK83,"")</f>
      </c>
    </row>
    <row r="76" spans="1:7" ht="12.75">
      <c r="A76" s="232"/>
      <c r="B76" s="221"/>
      <c r="C76" s="230"/>
      <c r="D76" s="231"/>
      <c r="E76" s="184"/>
      <c r="F76" s="176">
        <f>IF(AND(Program!AJ84&lt;&gt;"Grand Total",Program!AJ84&lt;&gt;0),Program!AJ84,"")</f>
      </c>
      <c r="G76" s="312">
        <f>IF(F76&lt;&gt;"",Program!AK84,"")</f>
      </c>
    </row>
    <row r="77" spans="1:7" ht="12.75">
      <c r="A77" s="232"/>
      <c r="B77" s="221"/>
      <c r="C77" s="230"/>
      <c r="D77" s="231"/>
      <c r="E77" s="184"/>
      <c r="F77" s="176">
        <f>IF(AND(Program!AJ85&lt;&gt;"Grand Total",Program!AJ85&lt;&gt;0),Program!AJ85,"")</f>
      </c>
      <c r="G77" s="312">
        <f>IF(F77&lt;&gt;"",Program!AK85,"")</f>
      </c>
    </row>
    <row r="78" spans="1:7" ht="12.75">
      <c r="A78" s="232"/>
      <c r="B78" s="221"/>
      <c r="C78" s="230"/>
      <c r="D78" s="231"/>
      <c r="E78" s="184"/>
      <c r="F78" s="176">
        <f>IF(AND(Program!AJ86&lt;&gt;"Grand Total",Program!AJ86&lt;&gt;0),Program!AJ86,"")</f>
      </c>
      <c r="G78" s="312">
        <f>IF(F78&lt;&gt;"",Program!AK86,"")</f>
      </c>
    </row>
    <row r="79" spans="1:7" ht="12.75">
      <c r="A79" s="232"/>
      <c r="B79" s="221"/>
      <c r="C79" s="230"/>
      <c r="D79" s="231"/>
      <c r="E79" s="184"/>
      <c r="F79" s="176">
        <f>IF(AND(Program!AJ87&lt;&gt;"Grand Total",Program!AJ87&lt;&gt;0),Program!AJ87,"")</f>
      </c>
      <c r="G79" s="312">
        <f>IF(F79&lt;&gt;"",Program!AK87,"")</f>
      </c>
    </row>
    <row r="80" spans="1:7" ht="12.75">
      <c r="A80" s="232"/>
      <c r="B80" s="221"/>
      <c r="C80" s="230"/>
      <c r="D80" s="231"/>
      <c r="E80" s="184"/>
      <c r="F80" s="176">
        <f>IF(AND(Program!AJ88&lt;&gt;"Grand Total",Program!AJ88&lt;&gt;0),Program!AJ88,"")</f>
      </c>
      <c r="G80" s="312">
        <f>IF(F80&lt;&gt;"",Program!AK88,"")</f>
      </c>
    </row>
    <row r="81" spans="1:7" ht="12.75">
      <c r="A81" s="232"/>
      <c r="B81" s="221"/>
      <c r="C81" s="230"/>
      <c r="D81" s="231"/>
      <c r="E81" s="184"/>
      <c r="F81" s="176">
        <f>IF(AND(Program!AJ89&lt;&gt;"Grand Total",Program!AJ89&lt;&gt;0),Program!AJ89,"")</f>
      </c>
      <c r="G81" s="312">
        <f>IF(F81&lt;&gt;"",Program!AK89,"")</f>
      </c>
    </row>
    <row r="82" spans="1:7" ht="12.75">
      <c r="A82" s="232"/>
      <c r="B82" s="221"/>
      <c r="C82" s="230"/>
      <c r="D82" s="231"/>
      <c r="E82" s="184"/>
      <c r="F82" s="176">
        <f>IF(AND(Program!AJ90&lt;&gt;"Grand Total",Program!AJ90&lt;&gt;0),Program!AJ90,"")</f>
      </c>
      <c r="G82" s="312">
        <f>IF(F82&lt;&gt;"",Program!AK90,"")</f>
      </c>
    </row>
    <row r="83" spans="1:7" ht="12.75">
      <c r="A83" s="232"/>
      <c r="B83" s="221"/>
      <c r="C83" s="230"/>
      <c r="D83" s="231"/>
      <c r="E83" s="184"/>
      <c r="F83" s="176">
        <f>IF(AND(Program!AJ91&lt;&gt;"Grand Total",Program!AJ91&lt;&gt;0),Program!AJ91,"")</f>
      </c>
      <c r="G83" s="312">
        <f>IF(F83&lt;&gt;"",Program!AK91,"")</f>
      </c>
    </row>
    <row r="84" spans="1:7" ht="12.75">
      <c r="A84" s="232"/>
      <c r="B84" s="221"/>
      <c r="C84" s="230"/>
      <c r="D84" s="231"/>
      <c r="E84" s="184"/>
      <c r="F84" s="176">
        <f>IF(AND(Program!AJ92&lt;&gt;"Grand Total",Program!AJ92&lt;&gt;0),Program!AJ92,"")</f>
      </c>
      <c r="G84" s="312">
        <f>IF(F84&lt;&gt;"",Program!AK92,"")</f>
      </c>
    </row>
    <row r="85" spans="1:7" ht="12.75">
      <c r="A85" s="232"/>
      <c r="B85" s="221"/>
      <c r="C85" s="230"/>
      <c r="D85" s="231"/>
      <c r="E85" s="184"/>
      <c r="F85" s="176">
        <f>IF(AND(Program!AJ93&lt;&gt;"Grand Total",Program!AJ93&lt;&gt;0),Program!AJ93,"")</f>
      </c>
      <c r="G85" s="312">
        <f>IF(F85&lt;&gt;"",Program!AK93,"")</f>
      </c>
    </row>
    <row r="86" spans="1:7" ht="12.75">
      <c r="A86" s="232"/>
      <c r="B86" s="221"/>
      <c r="C86" s="230"/>
      <c r="D86" s="231"/>
      <c r="E86" s="184"/>
      <c r="F86" s="176">
        <f>IF(AND(Program!AJ94&lt;&gt;"Grand Total",Program!AJ94&lt;&gt;0),Program!AJ94,"")</f>
      </c>
      <c r="G86" s="312">
        <f>IF(F86&lt;&gt;"",Program!AK94,"")</f>
      </c>
    </row>
    <row r="87" spans="1:7" ht="12.75">
      <c r="A87" s="232"/>
      <c r="B87" s="221"/>
      <c r="C87" s="230"/>
      <c r="D87" s="231"/>
      <c r="E87" s="184"/>
      <c r="F87" s="176">
        <f>IF(AND(Program!AJ95&lt;&gt;"Grand Total",Program!AJ95&lt;&gt;0),Program!AJ95,"")</f>
      </c>
      <c r="G87" s="312">
        <f>IF(F87&lt;&gt;"",Program!AK95,"")</f>
      </c>
    </row>
    <row r="88" spans="1:7" ht="12.75">
      <c r="A88" s="232"/>
      <c r="B88" s="221"/>
      <c r="C88" s="230"/>
      <c r="D88" s="231"/>
      <c r="E88" s="184"/>
      <c r="F88" s="176">
        <f>IF(AND(Program!AJ96&lt;&gt;"Grand Total",Program!AJ96&lt;&gt;0),Program!AJ96,"")</f>
      </c>
      <c r="G88" s="312">
        <f>IF(F88&lt;&gt;"",Program!AK96,"")</f>
      </c>
    </row>
    <row r="89" spans="1:7" ht="12.75">
      <c r="A89" s="232"/>
      <c r="B89" s="221"/>
      <c r="C89" s="230"/>
      <c r="D89" s="231"/>
      <c r="E89" s="184"/>
      <c r="F89" s="176">
        <f>IF(AND(Program!AJ97&lt;&gt;"Grand Total",Program!AJ97&lt;&gt;0),Program!AJ97,"")</f>
      </c>
      <c r="G89" s="312">
        <f>IF(F89&lt;&gt;"",Program!AK97,"")</f>
      </c>
    </row>
    <row r="90" spans="1:7" ht="12.75">
      <c r="A90" s="232"/>
      <c r="B90" s="221"/>
      <c r="C90" s="230"/>
      <c r="D90" s="231"/>
      <c r="E90" s="184"/>
      <c r="F90" s="176">
        <f>IF(AND(Program!AJ98&lt;&gt;"Grand Total",Program!AJ98&lt;&gt;0),Program!AJ98,"")</f>
      </c>
      <c r="G90" s="312">
        <f>IF(F90&lt;&gt;"",Program!AK98,"")</f>
      </c>
    </row>
    <row r="91" spans="1:7" ht="12.75">
      <c r="A91" s="232"/>
      <c r="B91" s="221"/>
      <c r="C91" s="230"/>
      <c r="D91" s="231"/>
      <c r="E91" s="184"/>
      <c r="F91" s="176">
        <f>IF(AND(Program!AJ99&lt;&gt;"Grand Total",Program!AJ99&lt;&gt;0),Program!AJ99,"")</f>
      </c>
      <c r="G91" s="312">
        <f>IF(F91&lt;&gt;"",Program!AK99,"")</f>
      </c>
    </row>
    <row r="92" spans="1:7" ht="12.75">
      <c r="A92" s="232"/>
      <c r="B92" s="221"/>
      <c r="C92" s="230"/>
      <c r="D92" s="231"/>
      <c r="E92" s="184"/>
      <c r="F92" s="176">
        <f>IF(AND(Program!AJ100&lt;&gt;"Grand Total",Program!AJ100&lt;&gt;0),Program!AJ100,"")</f>
      </c>
      <c r="G92" s="312">
        <f>IF(F92&lt;&gt;"",Program!AK100,"")</f>
      </c>
    </row>
    <row r="93" spans="1:7" ht="12.75">
      <c r="A93" s="232"/>
      <c r="B93" s="221"/>
      <c r="C93" s="230"/>
      <c r="D93" s="231"/>
      <c r="E93" s="184"/>
      <c r="F93" s="176">
        <f>IF(AND(Program!AJ101&lt;&gt;"Grand Total",Program!AJ101&lt;&gt;0),Program!AJ101,"")</f>
      </c>
      <c r="G93" s="312">
        <f>IF(F93&lt;&gt;"",Program!AK101,"")</f>
      </c>
    </row>
    <row r="94" spans="1:7" ht="12.75">
      <c r="A94" s="232"/>
      <c r="B94" s="221"/>
      <c r="C94" s="230"/>
      <c r="D94" s="231"/>
      <c r="E94" s="184"/>
      <c r="F94" s="176">
        <f>IF(AND(Program!AJ102&lt;&gt;"Grand Total",Program!AJ102&lt;&gt;0),Program!AJ102,"")</f>
      </c>
      <c r="G94" s="312">
        <f>IF(F94&lt;&gt;"",Program!AK102,"")</f>
      </c>
    </row>
    <row r="95" spans="1:7" ht="12.75">
      <c r="A95" s="232"/>
      <c r="B95" s="221"/>
      <c r="C95" s="230"/>
      <c r="D95" s="231"/>
      <c r="E95" s="184"/>
      <c r="F95" s="176">
        <f>IF(AND(Program!AJ103&lt;&gt;"Grand Total",Program!AJ103&lt;&gt;0),Program!AJ103,"")</f>
      </c>
      <c r="G95" s="312">
        <f>IF(F95&lt;&gt;"",Program!AK103,"")</f>
      </c>
    </row>
    <row r="96" spans="1:7" ht="12.75">
      <c r="A96" s="232"/>
      <c r="B96" s="221"/>
      <c r="C96" s="230"/>
      <c r="D96" s="231"/>
      <c r="E96" s="184"/>
      <c r="F96" s="176">
        <f>IF(AND(Program!AJ104&lt;&gt;"Grand Total",Program!AJ104&lt;&gt;0),Program!AJ104,"")</f>
      </c>
      <c r="G96" s="312">
        <f>IF(F96&lt;&gt;"",Program!AK104,"")</f>
      </c>
    </row>
    <row r="97" spans="1:7" ht="12.75">
      <c r="A97" s="232"/>
      <c r="B97" s="221"/>
      <c r="C97" s="230"/>
      <c r="D97" s="231"/>
      <c r="E97" s="184"/>
      <c r="F97" s="176">
        <f>IF(AND(Program!AJ105&lt;&gt;"Grand Total",Program!AJ105&lt;&gt;0),Program!AJ105,"")</f>
      </c>
      <c r="G97" s="312">
        <f>IF(F97&lt;&gt;"",Program!AK105,"")</f>
      </c>
    </row>
    <row r="98" spans="1:7" ht="12.75">
      <c r="A98" s="232"/>
      <c r="B98" s="221"/>
      <c r="C98" s="230"/>
      <c r="D98" s="231"/>
      <c r="E98" s="184"/>
      <c r="F98" s="176">
        <f>IF(AND(Program!AJ106&lt;&gt;"Grand Total",Program!AJ106&lt;&gt;0),Program!AJ106,"")</f>
      </c>
      <c r="G98" s="312">
        <f>IF(F98&lt;&gt;"",Program!AK106,"")</f>
      </c>
    </row>
    <row r="99" spans="1:7" ht="12.75">
      <c r="A99" s="232"/>
      <c r="B99" s="221"/>
      <c r="C99" s="230"/>
      <c r="D99" s="231"/>
      <c r="E99" s="184"/>
      <c r="F99" s="176">
        <f>IF(AND(Program!AJ107&lt;&gt;"Grand Total",Program!AJ107&lt;&gt;0),Program!AJ107,"")</f>
      </c>
      <c r="G99" s="312">
        <f>IF(F99&lt;&gt;"",Program!AK107,"")</f>
      </c>
    </row>
    <row r="100" spans="1:7" ht="12.75">
      <c r="A100" s="232"/>
      <c r="B100" s="221"/>
      <c r="C100" s="230"/>
      <c r="D100" s="231"/>
      <c r="E100" s="184"/>
      <c r="F100" s="176">
        <f>IF(AND(Program!AJ108&lt;&gt;"Grand Total",Program!AJ108&lt;&gt;0),Program!AJ108,"")</f>
      </c>
      <c r="G100" s="312">
        <f>IF(F100&lt;&gt;"",Program!AK108,"")</f>
      </c>
    </row>
    <row r="101" spans="1:7" ht="12.75">
      <c r="A101" s="232"/>
      <c r="B101" s="221"/>
      <c r="C101" s="230"/>
      <c r="D101" s="231"/>
      <c r="E101" s="184"/>
      <c r="F101" s="176">
        <f>IF(AND(Program!AJ109&lt;&gt;"Grand Total",Program!AJ109&lt;&gt;0),Program!AJ109,"")</f>
      </c>
      <c r="G101" s="312">
        <f>IF(F101&lt;&gt;"",Program!AK109,"")</f>
      </c>
    </row>
    <row r="102" spans="1:7" ht="12.75">
      <c r="A102" s="232"/>
      <c r="B102" s="221"/>
      <c r="C102" s="230"/>
      <c r="D102" s="231"/>
      <c r="E102" s="184"/>
      <c r="F102" s="176">
        <f>IF(AND(Program!AJ110&lt;&gt;"Grand Total",Program!AJ110&lt;&gt;0),Program!AJ110,"")</f>
      </c>
      <c r="G102" s="312">
        <f>IF(F102&lt;&gt;"",Program!AK110,"")</f>
      </c>
    </row>
    <row r="103" spans="1:7" ht="12.75">
      <c r="A103" s="232"/>
      <c r="B103" s="221"/>
      <c r="C103" s="230"/>
      <c r="D103" s="231"/>
      <c r="E103" s="184"/>
      <c r="F103" s="176">
        <f>IF(AND(Program!AJ111&lt;&gt;"Grand Total",Program!AJ111&lt;&gt;0),Program!AJ111,"")</f>
      </c>
      <c r="G103" s="312">
        <f>IF(F103&lt;&gt;"",Program!AK111,"")</f>
      </c>
    </row>
    <row r="104" spans="1:7" ht="12.75">
      <c r="A104" s="232"/>
      <c r="B104" s="221"/>
      <c r="C104" s="230"/>
      <c r="D104" s="231"/>
      <c r="E104" s="184"/>
      <c r="F104" s="176">
        <f>IF(AND(Program!AJ112&lt;&gt;"Grand Total",Program!AJ112&lt;&gt;0),Program!AJ112,"")</f>
      </c>
      <c r="G104" s="312">
        <f>IF(F104&lt;&gt;"",Program!AK112,"")</f>
      </c>
    </row>
    <row r="105" spans="1:7" ht="12.75">
      <c r="A105" s="232"/>
      <c r="B105" s="221"/>
      <c r="C105" s="230"/>
      <c r="D105" s="231"/>
      <c r="E105" s="184"/>
      <c r="F105" s="176">
        <f>IF(AND(Program!AJ113&lt;&gt;"Grand Total",Program!AJ113&lt;&gt;0),Program!AJ113,"")</f>
      </c>
      <c r="G105" s="312">
        <f>IF(F105&lt;&gt;"",Program!AK113,"")</f>
      </c>
    </row>
    <row r="106" spans="1:7" ht="12.75">
      <c r="A106" s="232"/>
      <c r="B106" s="221"/>
      <c r="C106" s="230"/>
      <c r="D106" s="231"/>
      <c r="E106" s="184"/>
      <c r="F106" s="176">
        <f>IF(AND(Program!AJ114&lt;&gt;"Grand Total",Program!AJ114&lt;&gt;0),Program!AJ114,"")</f>
      </c>
      <c r="G106" s="312">
        <f>IF(F106&lt;&gt;"",Program!AK114,"")</f>
      </c>
    </row>
    <row r="107" spans="1:7" ht="12.75">
      <c r="A107" s="232"/>
      <c r="B107" s="221"/>
      <c r="C107" s="230"/>
      <c r="D107" s="231"/>
      <c r="E107" s="184"/>
      <c r="F107" s="176">
        <f>IF(AND(Program!AJ115&lt;&gt;"Grand Total",Program!AJ115&lt;&gt;0),Program!AJ115,"")</f>
      </c>
      <c r="G107" s="312">
        <f>IF(F107&lt;&gt;"",Program!AK115,"")</f>
      </c>
    </row>
    <row r="108" spans="1:7" ht="12.75">
      <c r="A108" s="232"/>
      <c r="B108" s="221"/>
      <c r="C108" s="230"/>
      <c r="D108" s="231"/>
      <c r="E108" s="184"/>
      <c r="F108" s="176">
        <f>IF(AND(Program!AJ116&lt;&gt;"Grand Total",Program!AJ116&lt;&gt;0),Program!AJ116,"")</f>
      </c>
      <c r="G108" s="312">
        <f>IF(F108&lt;&gt;"",Program!AK116,"")</f>
      </c>
    </row>
    <row r="109" spans="1:7" ht="12.75">
      <c r="A109" s="232"/>
      <c r="B109" s="221"/>
      <c r="C109" s="230"/>
      <c r="D109" s="231"/>
      <c r="E109" s="184"/>
      <c r="F109" s="176">
        <f>IF(AND(Program!AJ117&lt;&gt;"Grand Total",Program!AJ117&lt;&gt;0),Program!AJ117,"")</f>
      </c>
      <c r="G109" s="312">
        <f>IF(F109&lt;&gt;"",Program!AK117,"")</f>
      </c>
    </row>
    <row r="110" spans="1:7" ht="12.75">
      <c r="A110" s="232"/>
      <c r="B110" s="221"/>
      <c r="C110" s="230"/>
      <c r="D110" s="231"/>
      <c r="E110" s="184"/>
      <c r="F110" s="176">
        <f>IF(AND(Program!AJ118&lt;&gt;"Grand Total",Program!AJ118&lt;&gt;0),Program!AJ118,"")</f>
      </c>
      <c r="G110" s="312">
        <f>IF(F110&lt;&gt;"",Program!AK118,"")</f>
      </c>
    </row>
    <row r="111" spans="1:7" ht="12.75">
      <c r="A111" s="232"/>
      <c r="B111" s="221"/>
      <c r="C111" s="230"/>
      <c r="D111" s="231"/>
      <c r="E111" s="184"/>
      <c r="F111" s="176">
        <f>IF(AND(Program!AJ119&lt;&gt;"Grand Total",Program!AJ119&lt;&gt;0),Program!AJ119,"")</f>
      </c>
      <c r="G111" s="312">
        <f>IF(F111&lt;&gt;"",Program!AK119,"")</f>
      </c>
    </row>
    <row r="112" spans="1:7" ht="12.75">
      <c r="A112" s="232"/>
      <c r="B112" s="221"/>
      <c r="C112" s="230"/>
      <c r="D112" s="231"/>
      <c r="E112" s="184"/>
      <c r="F112" s="176">
        <f>IF(AND(Program!AJ120&lt;&gt;"Grand Total",Program!AJ120&lt;&gt;0),Program!AJ120,"")</f>
      </c>
      <c r="G112" s="312">
        <f>IF(F112&lt;&gt;"",Program!AK120,"")</f>
      </c>
    </row>
    <row r="113" spans="1:7" ht="12.75">
      <c r="A113" s="232"/>
      <c r="B113" s="221"/>
      <c r="C113" s="230"/>
      <c r="D113" s="231"/>
      <c r="E113" s="184"/>
      <c r="F113" s="176">
        <f>IF(AND(Program!AJ121&lt;&gt;"Grand Total",Program!AJ121&lt;&gt;0),Program!AJ121,"")</f>
      </c>
      <c r="G113" s="312">
        <f>IF(F113&lt;&gt;"",Program!AK121,"")</f>
      </c>
    </row>
    <row r="114" spans="1:7" ht="12.75">
      <c r="A114" s="232"/>
      <c r="B114" s="221"/>
      <c r="C114" s="230"/>
      <c r="D114" s="231"/>
      <c r="E114" s="184"/>
      <c r="F114" s="176">
        <f>IF(AND(Program!AJ122&lt;&gt;"Grand Total",Program!AJ122&lt;&gt;0),Program!AJ122,"")</f>
      </c>
      <c r="G114" s="312">
        <f>IF(F114&lt;&gt;"",Program!AK122,"")</f>
      </c>
    </row>
    <row r="115" spans="1:7" ht="12.75">
      <c r="A115" s="232"/>
      <c r="B115" s="221"/>
      <c r="C115" s="230"/>
      <c r="D115" s="231"/>
      <c r="E115" s="184"/>
      <c r="F115" s="176">
        <f>IF(AND(Program!AJ123&lt;&gt;"Grand Total",Program!AJ123&lt;&gt;0),Program!AJ123,"")</f>
      </c>
      <c r="G115" s="312">
        <f>IF(F115&lt;&gt;"",Program!AK123,"")</f>
      </c>
    </row>
    <row r="116" spans="1:7" ht="12.75">
      <c r="A116" s="232"/>
      <c r="B116" s="221"/>
      <c r="C116" s="230"/>
      <c r="D116" s="231"/>
      <c r="E116" s="184"/>
      <c r="F116" s="176">
        <f>IF(AND(Program!AJ124&lt;&gt;"Grand Total",Program!AJ124&lt;&gt;0),Program!AJ124,"")</f>
      </c>
      <c r="G116" s="312">
        <f>IF(F116&lt;&gt;"",Program!AK124,"")</f>
      </c>
    </row>
    <row r="117" spans="1:7" ht="12.75">
      <c r="A117" s="232"/>
      <c r="B117" s="221"/>
      <c r="C117" s="230"/>
      <c r="D117" s="231"/>
      <c r="E117" s="184"/>
      <c r="F117" s="176">
        <f>IF(AND(Program!AJ125&lt;&gt;"Grand Total",Program!AJ125&lt;&gt;0),Program!AJ125,"")</f>
      </c>
      <c r="G117" s="312">
        <f>IF(F117&lt;&gt;"",Program!AK125,"")</f>
      </c>
    </row>
    <row r="118" spans="1:7" ht="12.75">
      <c r="A118" s="232"/>
      <c r="B118" s="221"/>
      <c r="C118" s="230"/>
      <c r="D118" s="231"/>
      <c r="E118" s="184"/>
      <c r="F118" s="176">
        <f>IF(AND(Program!AJ126&lt;&gt;"Grand Total",Program!AJ126&lt;&gt;0),Program!AJ126,"")</f>
      </c>
      <c r="G118" s="312">
        <f>IF(F118&lt;&gt;"",Program!AK126,"")</f>
      </c>
    </row>
    <row r="119" spans="1:7" ht="12.75">
      <c r="A119" s="232"/>
      <c r="B119" s="221"/>
      <c r="C119" s="230"/>
      <c r="D119" s="231"/>
      <c r="E119" s="184"/>
      <c r="F119" s="176">
        <f>IF(AND(Program!AJ127&lt;&gt;"Grand Total",Program!AJ127&lt;&gt;0),Program!AJ127,"")</f>
      </c>
      <c r="G119" s="312">
        <f>IF(F119&lt;&gt;"",Program!AK127,"")</f>
      </c>
    </row>
    <row r="120" spans="1:7" ht="12.75">
      <c r="A120" s="232"/>
      <c r="B120" s="221"/>
      <c r="C120" s="230"/>
      <c r="D120" s="231"/>
      <c r="E120" s="184"/>
      <c r="F120" s="176">
        <f>IF(AND(Program!AJ128&lt;&gt;"Grand Total",Program!AJ128&lt;&gt;0),Program!AJ128,"")</f>
      </c>
      <c r="G120" s="312">
        <f>IF(F120&lt;&gt;"",Program!AK128,"")</f>
      </c>
    </row>
    <row r="121" spans="1:7" ht="12.75">
      <c r="A121" s="232"/>
      <c r="B121" s="221"/>
      <c r="C121" s="230"/>
      <c r="D121" s="231"/>
      <c r="E121" s="184"/>
      <c r="F121" s="176">
        <f>IF(AND(Program!AJ129&lt;&gt;"Grand Total",Program!AJ129&lt;&gt;0),Program!AJ129,"")</f>
      </c>
      <c r="G121" s="312">
        <f>IF(F121&lt;&gt;"",Program!AK129,"")</f>
      </c>
    </row>
    <row r="122" spans="1:7" ht="12.75">
      <c r="A122" s="232"/>
      <c r="B122" s="221"/>
      <c r="C122" s="230"/>
      <c r="D122" s="231"/>
      <c r="E122" s="184"/>
      <c r="F122" s="176">
        <f>IF(AND(Program!AJ130&lt;&gt;"Grand Total",Program!AJ130&lt;&gt;0),Program!AJ130,"")</f>
      </c>
      <c r="G122" s="312">
        <f>IF(F122&lt;&gt;"",Program!AK130,"")</f>
      </c>
    </row>
    <row r="123" spans="1:7" ht="12.75">
      <c r="A123" s="232"/>
      <c r="B123" s="221"/>
      <c r="C123" s="230"/>
      <c r="D123" s="231"/>
      <c r="E123" s="184"/>
      <c r="F123" s="176">
        <f>IF(AND(Program!AJ131&lt;&gt;"Grand Total",Program!AJ131&lt;&gt;0),Program!AJ131,"")</f>
      </c>
      <c r="G123" s="312">
        <f>IF(F123&lt;&gt;"",Program!AK131,"")</f>
      </c>
    </row>
    <row r="124" spans="1:7" ht="12.75">
      <c r="A124" s="232"/>
      <c r="B124" s="221"/>
      <c r="C124" s="230"/>
      <c r="D124" s="231"/>
      <c r="E124" s="184"/>
      <c r="F124" s="176">
        <f>IF(AND(Program!AJ132&lt;&gt;"Grand Total",Program!AJ132&lt;&gt;0),Program!AJ132,"")</f>
      </c>
      <c r="G124" s="312">
        <f>IF(F124&lt;&gt;"",Program!AK132,"")</f>
      </c>
    </row>
    <row r="125" spans="1:7" ht="12.75">
      <c r="A125" s="232"/>
      <c r="B125" s="221"/>
      <c r="C125" s="230"/>
      <c r="D125" s="231"/>
      <c r="E125" s="184"/>
      <c r="F125" s="176">
        <f>IF(AND(Program!AJ133&lt;&gt;"Grand Total",Program!AJ133&lt;&gt;0),Program!AJ133,"")</f>
      </c>
      <c r="G125" s="312">
        <f>IF(F125&lt;&gt;"",Program!AK133,"")</f>
      </c>
    </row>
    <row r="126" spans="1:7" ht="12.75">
      <c r="A126" s="232"/>
      <c r="B126" s="221"/>
      <c r="C126" s="230"/>
      <c r="D126" s="231"/>
      <c r="E126" s="184"/>
      <c r="F126" s="176">
        <f>IF(AND(Program!AJ134&lt;&gt;"Grand Total",Program!AJ134&lt;&gt;0),Program!AJ134,"")</f>
      </c>
      <c r="G126" s="312">
        <f>IF(F126&lt;&gt;"",Program!AK134,"")</f>
      </c>
    </row>
    <row r="127" spans="1:7" ht="12.75">
      <c r="A127" s="232"/>
      <c r="B127" s="221"/>
      <c r="C127" s="230"/>
      <c r="D127" s="231"/>
      <c r="E127" s="184"/>
      <c r="F127" s="176">
        <f>IF(AND(Program!AJ135&lt;&gt;"Grand Total",Program!AJ135&lt;&gt;0),Program!AJ135,"")</f>
      </c>
      <c r="G127" s="312">
        <f>IF(F127&lt;&gt;"",Program!AK135,"")</f>
      </c>
    </row>
    <row r="128" spans="1:7" ht="12.75">
      <c r="A128" s="232"/>
      <c r="B128" s="221"/>
      <c r="C128" s="230"/>
      <c r="D128" s="231"/>
      <c r="E128" s="184"/>
      <c r="F128" s="176">
        <f>IF(AND(Program!AJ136&lt;&gt;"Grand Total",Program!AJ136&lt;&gt;0),Program!AJ136,"")</f>
      </c>
      <c r="G128" s="312">
        <f>IF(F128&lt;&gt;"",Program!AK136,"")</f>
      </c>
    </row>
    <row r="129" spans="1:7" ht="12.75">
      <c r="A129" s="232"/>
      <c r="B129" s="221"/>
      <c r="C129" s="230"/>
      <c r="D129" s="231"/>
      <c r="E129" s="184"/>
      <c r="F129" s="176">
        <f>IF(AND(Program!AJ137&lt;&gt;"Grand Total",Program!AJ137&lt;&gt;0),Program!AJ137,"")</f>
      </c>
      <c r="G129" s="312">
        <f>IF(F129&lt;&gt;"",Program!AK137,"")</f>
      </c>
    </row>
    <row r="130" spans="1:7" ht="12.75">
      <c r="A130" s="232"/>
      <c r="B130" s="221"/>
      <c r="C130" s="230"/>
      <c r="D130" s="231"/>
      <c r="E130" s="184"/>
      <c r="F130" s="176">
        <f>IF(AND(Program!AJ138&lt;&gt;"Grand Total",Program!AJ138&lt;&gt;0),Program!AJ138,"")</f>
      </c>
      <c r="G130" s="312">
        <f>IF(F130&lt;&gt;"",Program!AK138,"")</f>
      </c>
    </row>
    <row r="131" spans="1:7" ht="12.75">
      <c r="A131" s="232"/>
      <c r="B131" s="221"/>
      <c r="C131" s="230"/>
      <c r="D131" s="231"/>
      <c r="E131" s="184"/>
      <c r="F131" s="176">
        <f>IF(AND(Program!AJ139&lt;&gt;"Grand Total",Program!AJ139&lt;&gt;0),Program!AJ139,"")</f>
      </c>
      <c r="G131" s="312">
        <f>IF(F131&lt;&gt;"",Program!AK139,"")</f>
      </c>
    </row>
    <row r="132" spans="1:7" ht="12.75">
      <c r="A132" s="232"/>
      <c r="B132" s="221"/>
      <c r="C132" s="230"/>
      <c r="D132" s="231"/>
      <c r="E132" s="184"/>
      <c r="F132" s="176">
        <f>IF(AND(Program!AJ140&lt;&gt;"Grand Total",Program!AJ140&lt;&gt;0),Program!AJ140,"")</f>
      </c>
      <c r="G132" s="312">
        <f>IF(F132&lt;&gt;"",Program!AK140,"")</f>
      </c>
    </row>
    <row r="133" spans="1:7" ht="12.75">
      <c r="A133" s="232"/>
      <c r="B133" s="221"/>
      <c r="C133" s="230"/>
      <c r="D133" s="231"/>
      <c r="E133" s="184"/>
      <c r="F133" s="176">
        <f>IF(AND(Program!AJ141&lt;&gt;"Grand Total",Program!AJ141&lt;&gt;0),Program!AJ141,"")</f>
      </c>
      <c r="G133" s="312">
        <f>IF(F133&lt;&gt;"",Program!AK141,"")</f>
      </c>
    </row>
    <row r="134" spans="1:7" ht="12.75">
      <c r="A134" s="232"/>
      <c r="B134" s="221"/>
      <c r="C134" s="230"/>
      <c r="D134" s="231"/>
      <c r="E134" s="184"/>
      <c r="F134" s="176">
        <f>IF(AND(Program!AJ142&lt;&gt;"Grand Total",Program!AJ142&lt;&gt;0),Program!AJ142,"")</f>
      </c>
      <c r="G134" s="312">
        <f>IF(F134&lt;&gt;"",Program!AK142,"")</f>
      </c>
    </row>
    <row r="135" spans="1:7" ht="12.75">
      <c r="A135" s="232"/>
      <c r="B135" s="221"/>
      <c r="C135" s="230"/>
      <c r="D135" s="231"/>
      <c r="E135" s="184"/>
      <c r="F135" s="176">
        <f>IF(AND(Program!AJ143&lt;&gt;"Grand Total",Program!AJ143&lt;&gt;0),Program!AJ143,"")</f>
      </c>
      <c r="G135" s="312">
        <f>IF(F135&lt;&gt;"",Program!AK143,"")</f>
      </c>
    </row>
    <row r="136" spans="1:7" ht="12.75">
      <c r="A136" s="232"/>
      <c r="B136" s="221"/>
      <c r="C136" s="230"/>
      <c r="D136" s="231"/>
      <c r="E136" s="184"/>
      <c r="F136" s="176">
        <f>IF(AND(Program!AJ144&lt;&gt;"Grand Total",Program!AJ144&lt;&gt;0),Program!AJ144,"")</f>
      </c>
      <c r="G136" s="312">
        <f>IF(F136&lt;&gt;"",Program!AK144,"")</f>
      </c>
    </row>
    <row r="137" spans="1:7" ht="12.75">
      <c r="A137" s="232"/>
      <c r="B137" s="221"/>
      <c r="C137" s="230"/>
      <c r="D137" s="231"/>
      <c r="E137" s="184"/>
      <c r="F137" s="176">
        <f>IF(AND(Program!AJ145&lt;&gt;"Grand Total",Program!AJ145&lt;&gt;0),Program!AJ145,"")</f>
      </c>
      <c r="G137" s="312">
        <f>IF(F137&lt;&gt;"",Program!AK145,"")</f>
      </c>
    </row>
    <row r="138" spans="1:7" ht="12.75">
      <c r="A138" s="232"/>
      <c r="B138" s="221"/>
      <c r="C138" s="230"/>
      <c r="D138" s="231"/>
      <c r="E138" s="184"/>
      <c r="F138" s="176">
        <f>IF(AND(Program!AJ146&lt;&gt;"Grand Total",Program!AJ146&lt;&gt;0),Program!AJ146,"")</f>
      </c>
      <c r="G138" s="312">
        <f>IF(F138&lt;&gt;"",Program!AK146,"")</f>
      </c>
    </row>
    <row r="139" spans="1:7" ht="12.75">
      <c r="A139" s="232"/>
      <c r="B139" s="221"/>
      <c r="C139" s="230"/>
      <c r="D139" s="231"/>
      <c r="E139" s="184"/>
      <c r="F139" s="176">
        <f>IF(AND(Program!AJ147&lt;&gt;"Grand Total",Program!AJ147&lt;&gt;0),Program!AJ147,"")</f>
      </c>
      <c r="G139" s="312">
        <f>IF(F139&lt;&gt;"",Program!AK147,"")</f>
      </c>
    </row>
    <row r="140" spans="1:7" ht="12.75">
      <c r="A140" s="232"/>
      <c r="B140" s="221"/>
      <c r="C140" s="230"/>
      <c r="D140" s="231"/>
      <c r="E140" s="184"/>
      <c r="F140" s="176">
        <f>IF(AND(Program!AJ148&lt;&gt;"Grand Total",Program!AJ148&lt;&gt;0),Program!AJ148,"")</f>
      </c>
      <c r="G140" s="312">
        <f>IF(F140&lt;&gt;"",Program!AK148,"")</f>
      </c>
    </row>
    <row r="141" spans="1:7" ht="12.75">
      <c r="A141" s="232"/>
      <c r="B141" s="221"/>
      <c r="C141" s="230"/>
      <c r="D141" s="231"/>
      <c r="E141" s="184"/>
      <c r="F141" s="176">
        <f>IF(AND(Program!AJ149&lt;&gt;"Grand Total",Program!AJ149&lt;&gt;0),Program!AJ149,"")</f>
      </c>
      <c r="G141" s="312">
        <f>IF(F141&lt;&gt;"",Program!AK149,"")</f>
      </c>
    </row>
    <row r="142" spans="1:7" ht="12.75">
      <c r="A142" s="232"/>
      <c r="B142" s="221"/>
      <c r="C142" s="230"/>
      <c r="D142" s="231"/>
      <c r="E142" s="184"/>
      <c r="F142" s="176">
        <f>IF(AND(Program!AJ150&lt;&gt;"Grand Total",Program!AJ150&lt;&gt;0),Program!AJ150,"")</f>
      </c>
      <c r="G142" s="312">
        <f>IF(F142&lt;&gt;"",Program!AK150,"")</f>
      </c>
    </row>
    <row r="143" spans="1:7" ht="12.75">
      <c r="A143" s="232"/>
      <c r="B143" s="221"/>
      <c r="C143" s="230"/>
      <c r="D143" s="231"/>
      <c r="E143" s="184"/>
      <c r="F143" s="176">
        <f>IF(AND(Program!AJ151&lt;&gt;"Grand Total",Program!AJ151&lt;&gt;0),Program!AJ151,"")</f>
      </c>
      <c r="G143" s="312">
        <f>IF(F143&lt;&gt;"",Program!AK151,"")</f>
      </c>
    </row>
    <row r="144" spans="1:7" ht="12.75">
      <c r="A144" s="232"/>
      <c r="B144" s="221"/>
      <c r="C144" s="230"/>
      <c r="D144" s="231"/>
      <c r="E144" s="184"/>
      <c r="F144" s="176">
        <f>IF(AND(Program!AJ152&lt;&gt;"Grand Total",Program!AJ152&lt;&gt;0),Program!AJ152,"")</f>
      </c>
      <c r="G144" s="312">
        <f>IF(F144&lt;&gt;"",Program!AK152,"")</f>
      </c>
    </row>
    <row r="145" spans="1:7" ht="12.75">
      <c r="A145" s="232"/>
      <c r="B145" s="221"/>
      <c r="C145" s="230"/>
      <c r="D145" s="231"/>
      <c r="E145" s="184"/>
      <c r="F145" s="176">
        <f>IF(AND(Program!AJ153&lt;&gt;"Grand Total",Program!AJ153&lt;&gt;0),Program!AJ153,"")</f>
      </c>
      <c r="G145" s="312">
        <f>IF(F145&lt;&gt;"",Program!AK153,"")</f>
      </c>
    </row>
    <row r="146" spans="1:7" ht="12.75">
      <c r="A146" s="232"/>
      <c r="B146" s="221"/>
      <c r="C146" s="230"/>
      <c r="D146" s="231"/>
      <c r="E146" s="184"/>
      <c r="F146" s="176">
        <f>IF(AND(Program!AJ154&lt;&gt;"Grand Total",Program!AJ154&lt;&gt;0),Program!AJ154,"")</f>
      </c>
      <c r="G146" s="312">
        <f>IF(F146&lt;&gt;"",Program!AK154,"")</f>
      </c>
    </row>
    <row r="147" spans="1:7" ht="12.75">
      <c r="A147" s="232"/>
      <c r="B147" s="221"/>
      <c r="C147" s="230"/>
      <c r="D147" s="231"/>
      <c r="E147" s="184"/>
      <c r="F147" s="176">
        <f>IF(AND(Program!AJ155&lt;&gt;"Grand Total",Program!AJ155&lt;&gt;0),Program!AJ155,"")</f>
      </c>
      <c r="G147" s="312">
        <f>IF(F147&lt;&gt;"",Program!AK155,"")</f>
      </c>
    </row>
    <row r="148" spans="1:7" ht="12.75">
      <c r="A148" s="232"/>
      <c r="B148" s="221"/>
      <c r="C148" s="230"/>
      <c r="D148" s="231"/>
      <c r="E148" s="184"/>
      <c r="F148" s="176">
        <f>IF(AND(Program!AJ156&lt;&gt;"Grand Total",Program!AJ156&lt;&gt;0),Program!AJ156,"")</f>
      </c>
      <c r="G148" s="312">
        <f>IF(F148&lt;&gt;"",Program!AK156,"")</f>
      </c>
    </row>
    <row r="149" spans="1:7" ht="12.75">
      <c r="A149" s="232"/>
      <c r="B149" s="221"/>
      <c r="C149" s="230"/>
      <c r="D149" s="231"/>
      <c r="E149" s="184"/>
      <c r="F149" s="176">
        <f>IF(AND(Program!AJ157&lt;&gt;"Grand Total",Program!AJ157&lt;&gt;0),Program!AJ157,"")</f>
      </c>
      <c r="G149" s="312">
        <f>IF(F149&lt;&gt;"",Program!AK157,"")</f>
      </c>
    </row>
    <row r="150" spans="1:7" ht="12.75">
      <c r="A150" s="232"/>
      <c r="B150" s="221"/>
      <c r="C150" s="230"/>
      <c r="D150" s="231"/>
      <c r="E150" s="184"/>
      <c r="F150" s="176">
        <f>IF(AND(Program!AJ158&lt;&gt;"Grand Total",Program!AJ158&lt;&gt;0),Program!AJ158,"")</f>
      </c>
      <c r="G150" s="312">
        <f>IF(F150&lt;&gt;"",Program!AK158,"")</f>
      </c>
    </row>
    <row r="151" spans="1:7" ht="12.75">
      <c r="A151" s="232"/>
      <c r="B151" s="221"/>
      <c r="C151" s="230"/>
      <c r="D151" s="231"/>
      <c r="E151" s="184"/>
      <c r="F151" s="176">
        <f>IF(AND(Program!AJ159&lt;&gt;"Grand Total",Program!AJ159&lt;&gt;0),Program!AJ159,"")</f>
      </c>
      <c r="G151" s="312">
        <f>IF(F151&lt;&gt;"",Program!AK159,"")</f>
      </c>
    </row>
    <row r="152" spans="1:7" ht="12.75">
      <c r="A152" s="232"/>
      <c r="B152" s="221"/>
      <c r="C152" s="230"/>
      <c r="D152" s="231"/>
      <c r="E152" s="184"/>
      <c r="F152" s="176">
        <f>IF(AND(Program!AJ160&lt;&gt;"Grand Total",Program!AJ160&lt;&gt;0),Program!AJ160,"")</f>
      </c>
      <c r="G152" s="312">
        <f>IF(F152&lt;&gt;"",Program!AK160,"")</f>
      </c>
    </row>
    <row r="153" spans="1:7" ht="12.75">
      <c r="A153" s="232"/>
      <c r="B153" s="221"/>
      <c r="C153" s="230"/>
      <c r="D153" s="231"/>
      <c r="E153" s="184"/>
      <c r="F153" s="176">
        <f>IF(AND(Program!AJ161&lt;&gt;"Grand Total",Program!AJ161&lt;&gt;0),Program!AJ161,"")</f>
      </c>
      <c r="G153" s="312">
        <f>IF(F153&lt;&gt;"",Program!AK161,"")</f>
      </c>
    </row>
    <row r="154" spans="1:7" ht="12.75">
      <c r="A154" s="232"/>
      <c r="B154" s="221"/>
      <c r="C154" s="230"/>
      <c r="D154" s="231"/>
      <c r="E154" s="184"/>
      <c r="F154" s="176">
        <f>IF(AND(Program!AJ162&lt;&gt;"Grand Total",Program!AJ162&lt;&gt;0),Program!AJ162,"")</f>
      </c>
      <c r="G154" s="312">
        <f>IF(F154&lt;&gt;"",Program!AK162,"")</f>
      </c>
    </row>
    <row r="155" spans="1:7" ht="12.75">
      <c r="A155" s="232"/>
      <c r="B155" s="221"/>
      <c r="C155" s="230"/>
      <c r="D155" s="231"/>
      <c r="E155" s="184"/>
      <c r="F155" s="176">
        <f>IF(AND(Program!AJ163&lt;&gt;"Grand Total",Program!AJ163&lt;&gt;0),Program!AJ163,"")</f>
      </c>
      <c r="G155" s="312">
        <f>IF(F155&lt;&gt;"",Program!AK163,"")</f>
      </c>
    </row>
    <row r="156" spans="1:7" ht="12.75">
      <c r="A156" s="232"/>
      <c r="B156" s="221"/>
      <c r="C156" s="230"/>
      <c r="D156" s="231"/>
      <c r="E156" s="184"/>
      <c r="F156" s="176">
        <f>IF(AND(Program!AJ164&lt;&gt;"Grand Total",Program!AJ164&lt;&gt;0),Program!AJ164,"")</f>
      </c>
      <c r="G156" s="312">
        <f>IF(F156&lt;&gt;"",Program!AK164,"")</f>
      </c>
    </row>
    <row r="157" spans="1:7" ht="12.75">
      <c r="A157" s="232"/>
      <c r="B157" s="221"/>
      <c r="C157" s="230"/>
      <c r="D157" s="231"/>
      <c r="E157" s="184"/>
      <c r="F157" s="176">
        <f>IF(AND(Program!AJ165&lt;&gt;"Grand Total",Program!AJ165&lt;&gt;0),Program!AJ165,"")</f>
      </c>
      <c r="G157" s="312">
        <f>IF(F157&lt;&gt;"",Program!AK165,"")</f>
      </c>
    </row>
    <row r="158" spans="1:7" ht="12.75">
      <c r="A158" s="232"/>
      <c r="B158" s="221"/>
      <c r="C158" s="230"/>
      <c r="D158" s="231"/>
      <c r="E158" s="184"/>
      <c r="F158" s="176">
        <f>IF(AND(Program!AJ166&lt;&gt;"Grand Total",Program!AJ166&lt;&gt;0),Program!AJ166,"")</f>
      </c>
      <c r="G158" s="312">
        <f>IF(F158&lt;&gt;"",Program!AK166,"")</f>
      </c>
    </row>
    <row r="159" spans="1:7" ht="12.75">
      <c r="A159" s="232"/>
      <c r="B159" s="221"/>
      <c r="C159" s="230"/>
      <c r="D159" s="231"/>
      <c r="E159" s="184"/>
      <c r="F159" s="176">
        <f>IF(AND(Program!AJ167&lt;&gt;"Grand Total",Program!AJ167&lt;&gt;0),Program!AJ167,"")</f>
      </c>
      <c r="G159" s="312">
        <f>IF(F159&lt;&gt;"",Program!AK167,"")</f>
      </c>
    </row>
    <row r="160" spans="1:7" ht="12.75">
      <c r="A160" s="232"/>
      <c r="B160" s="221"/>
      <c r="C160" s="230"/>
      <c r="D160" s="231"/>
      <c r="E160" s="184"/>
      <c r="F160" s="176">
        <f>IF(AND(Program!AJ168&lt;&gt;"Grand Total",Program!AJ168&lt;&gt;0),Program!AJ168,"")</f>
      </c>
      <c r="G160" s="312">
        <f>IF(F160&lt;&gt;"",Program!AK168,"")</f>
      </c>
    </row>
    <row r="161" spans="1:7" ht="12.75">
      <c r="A161" s="232"/>
      <c r="B161" s="221"/>
      <c r="C161" s="230"/>
      <c r="D161" s="231"/>
      <c r="E161" s="184"/>
      <c r="F161" s="176">
        <f>IF(AND(Program!AJ169&lt;&gt;"Grand Total",Program!AJ169&lt;&gt;0),Program!AJ169,"")</f>
      </c>
      <c r="G161" s="312">
        <f>IF(F161&lt;&gt;"",Program!AK169,"")</f>
      </c>
    </row>
    <row r="162" spans="1:7" ht="12.75">
      <c r="A162" s="232"/>
      <c r="B162" s="221"/>
      <c r="C162" s="230"/>
      <c r="D162" s="231"/>
      <c r="E162" s="184"/>
      <c r="F162" s="176">
        <f>IF(AND(Program!AJ170&lt;&gt;"Grand Total",Program!AJ170&lt;&gt;0),Program!AJ170,"")</f>
      </c>
      <c r="G162" s="312">
        <f>IF(F162&lt;&gt;"",Program!AK170,"")</f>
      </c>
    </row>
    <row r="163" spans="1:7" ht="12.75">
      <c r="A163" s="232"/>
      <c r="B163" s="221"/>
      <c r="C163" s="230"/>
      <c r="D163" s="231"/>
      <c r="E163" s="184"/>
      <c r="F163" s="176">
        <f>IF(AND(Program!AJ171&lt;&gt;"Grand Total",Program!AJ171&lt;&gt;0),Program!AJ171,"")</f>
      </c>
      <c r="G163" s="312">
        <f>IF(F163&lt;&gt;"",Program!AK171,"")</f>
      </c>
    </row>
    <row r="164" spans="1:7" ht="12.75">
      <c r="A164" s="232"/>
      <c r="B164" s="221"/>
      <c r="C164" s="230"/>
      <c r="D164" s="231"/>
      <c r="E164" s="184"/>
      <c r="F164" s="176">
        <f>IF(AND(Program!AJ172&lt;&gt;"Grand Total",Program!AJ172&lt;&gt;0),Program!AJ172,"")</f>
      </c>
      <c r="G164" s="312">
        <f>IF(F164&lt;&gt;"",Program!AK172,"")</f>
      </c>
    </row>
    <row r="165" spans="1:7" ht="12.75">
      <c r="A165" s="232"/>
      <c r="B165" s="221"/>
      <c r="C165" s="230"/>
      <c r="D165" s="231"/>
      <c r="E165" s="184"/>
      <c r="F165" s="176">
        <f>IF(AND(Program!AJ173&lt;&gt;"Grand Total",Program!AJ173&lt;&gt;0),Program!AJ173,"")</f>
      </c>
      <c r="G165" s="312">
        <f>IF(F165&lt;&gt;"",Program!AK173,"")</f>
      </c>
    </row>
    <row r="166" spans="1:7" ht="12.75">
      <c r="A166" s="232"/>
      <c r="B166" s="221"/>
      <c r="C166" s="230"/>
      <c r="D166" s="231"/>
      <c r="E166" s="184"/>
      <c r="F166" s="176">
        <f>IF(AND(Program!AJ174&lt;&gt;"Grand Total",Program!AJ174&lt;&gt;0),Program!AJ174,"")</f>
      </c>
      <c r="G166" s="312">
        <f>IF(F166&lt;&gt;"",Program!AK174,"")</f>
      </c>
    </row>
    <row r="167" spans="1:7" ht="12.75">
      <c r="A167" s="232"/>
      <c r="B167" s="221"/>
      <c r="C167" s="230"/>
      <c r="D167" s="231"/>
      <c r="E167" s="184"/>
      <c r="F167" s="176">
        <f>IF(AND(Program!AJ175&lt;&gt;"Grand Total",Program!AJ175&lt;&gt;0),Program!AJ175,"")</f>
      </c>
      <c r="G167" s="312">
        <f>IF(F167&lt;&gt;"",Program!AK175,"")</f>
      </c>
    </row>
    <row r="168" spans="1:7" ht="12.75">
      <c r="A168" s="232"/>
      <c r="B168" s="221"/>
      <c r="C168" s="230"/>
      <c r="D168" s="231"/>
      <c r="E168" s="184"/>
      <c r="F168" s="176">
        <f>IF(AND(Program!AJ176&lt;&gt;"Grand Total",Program!AJ176&lt;&gt;0),Program!AJ176,"")</f>
      </c>
      <c r="G168" s="312">
        <f>IF(F168&lt;&gt;"",Program!AK176,"")</f>
      </c>
    </row>
    <row r="169" spans="1:7" ht="12.75">
      <c r="A169" s="232"/>
      <c r="B169" s="221"/>
      <c r="C169" s="230"/>
      <c r="D169" s="231"/>
      <c r="E169" s="184"/>
      <c r="F169" s="176">
        <f>IF(AND(Program!AJ177&lt;&gt;"Grand Total",Program!AJ177&lt;&gt;0),Program!AJ177,"")</f>
      </c>
      <c r="G169" s="312">
        <f>IF(F169&lt;&gt;"",Program!AK177,"")</f>
      </c>
    </row>
    <row r="170" spans="1:7" ht="12.75">
      <c r="A170" s="232"/>
      <c r="B170" s="221"/>
      <c r="C170" s="230"/>
      <c r="D170" s="231"/>
      <c r="E170" s="184"/>
      <c r="F170" s="176">
        <f>IF(AND(Program!AJ178&lt;&gt;"Grand Total",Program!AJ178&lt;&gt;0),Program!AJ178,"")</f>
      </c>
      <c r="G170" s="312">
        <f>IF(F170&lt;&gt;"",Program!AK178,"")</f>
      </c>
    </row>
    <row r="171" spans="1:7" ht="12.75">
      <c r="A171" s="232"/>
      <c r="B171" s="221"/>
      <c r="C171" s="230"/>
      <c r="D171" s="231"/>
      <c r="E171" s="184"/>
      <c r="F171" s="176">
        <f>IF(AND(Program!AJ179&lt;&gt;"Grand Total",Program!AJ179&lt;&gt;0),Program!AJ179,"")</f>
      </c>
      <c r="G171" s="312">
        <f>IF(F171&lt;&gt;"",Program!AK179,"")</f>
      </c>
    </row>
    <row r="172" spans="1:7" ht="12.75">
      <c r="A172" s="232"/>
      <c r="B172" s="221"/>
      <c r="C172" s="230"/>
      <c r="D172" s="231"/>
      <c r="E172" s="184"/>
      <c r="F172" s="176">
        <f>IF(AND(Program!AJ180&lt;&gt;"Grand Total",Program!AJ180&lt;&gt;0),Program!AJ180,"")</f>
      </c>
      <c r="G172" s="312">
        <f>IF(F172&lt;&gt;"",Program!AK180,"")</f>
      </c>
    </row>
    <row r="173" spans="1:7" ht="12.75">
      <c r="A173" s="232"/>
      <c r="B173" s="221"/>
      <c r="C173" s="230"/>
      <c r="D173" s="231"/>
      <c r="E173" s="184"/>
      <c r="F173" s="176">
        <f>IF(AND(Program!AJ181&lt;&gt;"Grand Total",Program!AJ181&lt;&gt;0),Program!AJ181,"")</f>
      </c>
      <c r="G173" s="312">
        <f>IF(F173&lt;&gt;"",Program!AK181,"")</f>
      </c>
    </row>
    <row r="174" spans="1:7" ht="12.75">
      <c r="A174" s="232"/>
      <c r="B174" s="221"/>
      <c r="C174" s="230"/>
      <c r="D174" s="231"/>
      <c r="E174" s="184"/>
      <c r="F174" s="176">
        <f>IF(AND(Program!AJ182&lt;&gt;"Grand Total",Program!AJ182&lt;&gt;0),Program!AJ182,"")</f>
      </c>
      <c r="G174" s="312">
        <f>IF(F174&lt;&gt;"",Program!AK182,"")</f>
      </c>
    </row>
    <row r="175" spans="1:7" ht="12.75">
      <c r="A175" s="232"/>
      <c r="B175" s="221"/>
      <c r="C175" s="230"/>
      <c r="D175" s="231"/>
      <c r="E175" s="184"/>
      <c r="F175" s="176">
        <f>IF(AND(Program!AJ183&lt;&gt;"Grand Total",Program!AJ183&lt;&gt;0),Program!AJ183,"")</f>
      </c>
      <c r="G175" s="312">
        <f>IF(F175&lt;&gt;"",Program!AK183,"")</f>
      </c>
    </row>
    <row r="176" spans="1:7" ht="12.75">
      <c r="A176" s="232"/>
      <c r="B176" s="221"/>
      <c r="C176" s="230"/>
      <c r="D176" s="231"/>
      <c r="E176" s="184"/>
      <c r="F176" s="176">
        <f>IF(AND(Program!AJ184&lt;&gt;"Grand Total",Program!AJ184&lt;&gt;0),Program!AJ184,"")</f>
      </c>
      <c r="G176" s="312">
        <f>IF(F176&lt;&gt;"",Program!AK184,"")</f>
      </c>
    </row>
    <row r="177" spans="1:7" ht="12.75">
      <c r="A177" s="232"/>
      <c r="B177" s="221"/>
      <c r="C177" s="230"/>
      <c r="D177" s="231"/>
      <c r="E177" s="184"/>
      <c r="F177" s="176">
        <f>IF(AND(Program!AJ185&lt;&gt;"Grand Total",Program!AJ185&lt;&gt;0),Program!AJ185,"")</f>
      </c>
      <c r="G177" s="312">
        <f>IF(F177&lt;&gt;"",Program!AK185,"")</f>
      </c>
    </row>
    <row r="178" spans="1:7" ht="12.75">
      <c r="A178" s="232"/>
      <c r="B178" s="221"/>
      <c r="C178" s="230"/>
      <c r="D178" s="231"/>
      <c r="E178" s="184"/>
      <c r="F178" s="176">
        <f>IF(AND(Program!AJ186&lt;&gt;"Grand Total",Program!AJ186&lt;&gt;0),Program!AJ186,"")</f>
      </c>
      <c r="G178" s="312">
        <f>IF(F178&lt;&gt;"",Program!AK186,"")</f>
      </c>
    </row>
    <row r="179" spans="1:7" ht="12.75">
      <c r="A179" s="232"/>
      <c r="B179" s="221"/>
      <c r="C179" s="230"/>
      <c r="D179" s="231"/>
      <c r="E179" s="184"/>
      <c r="F179" s="176">
        <f>IF(AND(Program!AJ187&lt;&gt;"Grand Total",Program!AJ187&lt;&gt;0),Program!AJ187,"")</f>
      </c>
      <c r="G179" s="312">
        <f>IF(F179&lt;&gt;"",Program!AK187,"")</f>
      </c>
    </row>
    <row r="180" spans="1:7" ht="12.75">
      <c r="A180" s="232"/>
      <c r="B180" s="221"/>
      <c r="C180" s="230"/>
      <c r="D180" s="231"/>
      <c r="E180" s="184"/>
      <c r="F180" s="176">
        <f>IF(AND(Program!AJ188&lt;&gt;"Grand Total",Program!AJ188&lt;&gt;0),Program!AJ188,"")</f>
      </c>
      <c r="G180" s="312">
        <f>IF(F180&lt;&gt;"",Program!AK188,"")</f>
      </c>
    </row>
    <row r="181" spans="1:7" ht="12.75">
      <c r="A181" s="232"/>
      <c r="B181" s="221"/>
      <c r="C181" s="230"/>
      <c r="D181" s="231"/>
      <c r="E181" s="184"/>
      <c r="F181" s="176">
        <f>IF(AND(Program!AJ189&lt;&gt;"Grand Total",Program!AJ189&lt;&gt;0),Program!AJ189,"")</f>
      </c>
      <c r="G181" s="312">
        <f>IF(F181&lt;&gt;"",Program!AK189,"")</f>
      </c>
    </row>
    <row r="182" spans="1:7" ht="12.75">
      <c r="A182" s="232"/>
      <c r="B182" s="221"/>
      <c r="C182" s="230"/>
      <c r="D182" s="231"/>
      <c r="E182" s="184"/>
      <c r="F182" s="176">
        <f>IF(AND(Program!AJ190&lt;&gt;"Grand Total",Program!AJ190&lt;&gt;0),Program!AJ190,"")</f>
      </c>
      <c r="G182" s="312">
        <f>IF(F182&lt;&gt;"",Program!AK190,"")</f>
      </c>
    </row>
    <row r="183" spans="1:7" ht="12.75">
      <c r="A183" s="232"/>
      <c r="B183" s="221"/>
      <c r="C183" s="230"/>
      <c r="D183" s="231"/>
      <c r="E183" s="184"/>
      <c r="F183" s="176">
        <f>IF(AND(Program!AJ191&lt;&gt;"Grand Total",Program!AJ191&lt;&gt;0),Program!AJ191,"")</f>
      </c>
      <c r="G183" s="312">
        <f>IF(F183&lt;&gt;"",Program!AK191,"")</f>
      </c>
    </row>
    <row r="184" spans="1:7" ht="12.75">
      <c r="A184" s="232"/>
      <c r="B184" s="221"/>
      <c r="C184" s="230"/>
      <c r="D184" s="231"/>
      <c r="E184" s="184"/>
      <c r="F184" s="176">
        <f>IF(AND(Program!AJ192&lt;&gt;"Grand Total",Program!AJ192&lt;&gt;0),Program!AJ192,"")</f>
      </c>
      <c r="G184" s="312">
        <f>IF(F184&lt;&gt;"",Program!AK192,"")</f>
      </c>
    </row>
    <row r="185" spans="1:7" ht="12.75">
      <c r="A185" s="232"/>
      <c r="B185" s="221"/>
      <c r="C185" s="230"/>
      <c r="D185" s="231"/>
      <c r="E185" s="184"/>
      <c r="F185" s="176">
        <f>IF(AND(Program!AJ193&lt;&gt;"Grand Total",Program!AJ193&lt;&gt;0),Program!AJ193,"")</f>
      </c>
      <c r="G185" s="312">
        <f>IF(F185&lt;&gt;"",Program!AK193,"")</f>
      </c>
    </row>
    <row r="186" spans="1:7" ht="12.75">
      <c r="A186" s="232"/>
      <c r="B186" s="221"/>
      <c r="C186" s="230"/>
      <c r="D186" s="231"/>
      <c r="E186" s="184"/>
      <c r="F186" s="176">
        <f>IF(AND(Program!AJ194&lt;&gt;"Grand Total",Program!AJ194&lt;&gt;0),Program!AJ194,"")</f>
      </c>
      <c r="G186" s="312">
        <f>IF(F186&lt;&gt;"",Program!AK194,"")</f>
      </c>
    </row>
    <row r="187" spans="1:7" ht="12.75">
      <c r="A187" s="232"/>
      <c r="B187" s="221"/>
      <c r="C187" s="230"/>
      <c r="D187" s="231"/>
      <c r="E187" s="184"/>
      <c r="F187" s="176">
        <f>IF(AND(Program!AJ195&lt;&gt;"Grand Total",Program!AJ195&lt;&gt;0),Program!AJ195,"")</f>
      </c>
      <c r="G187" s="312">
        <f>IF(F187&lt;&gt;"",Program!AK195,"")</f>
      </c>
    </row>
    <row r="188" spans="1:7" ht="12.75">
      <c r="A188" s="232"/>
      <c r="B188" s="221"/>
      <c r="C188" s="230"/>
      <c r="D188" s="231"/>
      <c r="E188" s="184"/>
      <c r="F188" s="176">
        <f>IF(AND(Program!AJ196&lt;&gt;"Grand Total",Program!AJ196&lt;&gt;0),Program!AJ196,"")</f>
      </c>
      <c r="G188" s="312">
        <f>IF(F188&lt;&gt;"",Program!AK196,"")</f>
      </c>
    </row>
    <row r="189" spans="1:7" ht="12.75">
      <c r="A189" s="232"/>
      <c r="B189" s="221"/>
      <c r="C189" s="230"/>
      <c r="D189" s="231"/>
      <c r="E189" s="184"/>
      <c r="F189" s="176">
        <f>IF(AND(Program!AJ197&lt;&gt;"Grand Total",Program!AJ197&lt;&gt;0),Program!AJ197,"")</f>
      </c>
      <c r="G189" s="312">
        <f>IF(F189&lt;&gt;"",Program!AK197,"")</f>
      </c>
    </row>
    <row r="190" spans="1:7" ht="12.75">
      <c r="A190" s="232"/>
      <c r="B190" s="221"/>
      <c r="C190" s="230"/>
      <c r="D190" s="231"/>
      <c r="E190" s="184"/>
      <c r="F190" s="176">
        <f>IF(AND(Program!AJ198&lt;&gt;"Grand Total",Program!AJ198&lt;&gt;0),Program!AJ198,"")</f>
      </c>
      <c r="G190" s="312">
        <f>IF(F190&lt;&gt;"",Program!AK198,"")</f>
      </c>
    </row>
    <row r="191" spans="1:7" ht="12.75">
      <c r="A191" s="232"/>
      <c r="B191" s="221"/>
      <c r="C191" s="230"/>
      <c r="D191" s="231"/>
      <c r="E191" s="184"/>
      <c r="F191" s="176">
        <f>IF(AND(Program!AJ199&lt;&gt;"Grand Total",Program!AJ199&lt;&gt;0),Program!AJ199,"")</f>
      </c>
      <c r="G191" s="312">
        <f>IF(F191&lt;&gt;"",Program!AK199,"")</f>
      </c>
    </row>
    <row r="192" spans="1:7" ht="12.75">
      <c r="A192" s="232"/>
      <c r="B192" s="221"/>
      <c r="C192" s="230"/>
      <c r="D192" s="231"/>
      <c r="E192" s="184"/>
      <c r="F192" s="176">
        <f>IF(AND(Program!AJ200&lt;&gt;"Grand Total",Program!AJ200&lt;&gt;0),Program!AJ200,"")</f>
      </c>
      <c r="G192" s="312">
        <f>IF(F192&lt;&gt;"",Program!AK200,"")</f>
      </c>
    </row>
    <row r="193" spans="1:7" ht="12.75">
      <c r="A193" s="232"/>
      <c r="B193" s="221"/>
      <c r="C193" s="230"/>
      <c r="D193" s="231"/>
      <c r="E193" s="184"/>
      <c r="F193" s="176">
        <f>IF(AND(Program!AJ201&lt;&gt;"Grand Total",Program!AJ201&lt;&gt;0),Program!AJ201,"")</f>
      </c>
      <c r="G193" s="312">
        <f>IF(F193&lt;&gt;"",Program!AK201,"")</f>
      </c>
    </row>
    <row r="194" spans="1:7" ht="12.75">
      <c r="A194" s="232"/>
      <c r="B194" s="221"/>
      <c r="C194" s="230"/>
      <c r="D194" s="231"/>
      <c r="E194" s="184"/>
      <c r="F194" s="176">
        <f>IF(AND(Program!AJ202&lt;&gt;"Grand Total",Program!AJ202&lt;&gt;0),Program!AJ202,"")</f>
      </c>
      <c r="G194" s="312">
        <f>IF(F194&lt;&gt;"",Program!AK202,"")</f>
      </c>
    </row>
    <row r="195" spans="1:7" ht="12.75">
      <c r="A195" s="232"/>
      <c r="B195" s="221"/>
      <c r="C195" s="230"/>
      <c r="D195" s="231"/>
      <c r="E195" s="184"/>
      <c r="F195" s="176">
        <f>IF(AND(Program!AJ203&lt;&gt;"Grand Total",Program!AJ203&lt;&gt;0),Program!AJ203,"")</f>
      </c>
      <c r="G195" s="312">
        <f>IF(F195&lt;&gt;"",Program!AK203,"")</f>
      </c>
    </row>
    <row r="196" spans="1:7" ht="12.75">
      <c r="A196" s="232"/>
      <c r="B196" s="221"/>
      <c r="C196" s="230"/>
      <c r="D196" s="231"/>
      <c r="E196" s="184"/>
      <c r="F196" s="176">
        <f>IF(AND(Program!AJ204&lt;&gt;"Grand Total",Program!AJ204&lt;&gt;0),Program!AJ204,"")</f>
      </c>
      <c r="G196" s="312">
        <f>IF(F196&lt;&gt;"",Program!AK204,"")</f>
      </c>
    </row>
    <row r="197" spans="1:7" ht="12.75">
      <c r="A197" s="232"/>
      <c r="B197" s="221"/>
      <c r="C197" s="230"/>
      <c r="D197" s="231"/>
      <c r="E197" s="184"/>
      <c r="F197" s="176">
        <f>IF(AND(Program!AJ205&lt;&gt;"Grand Total",Program!AJ205&lt;&gt;0),Program!AJ205,"")</f>
      </c>
      <c r="G197" s="312">
        <f>IF(F197&lt;&gt;"",Program!AK205,"")</f>
      </c>
    </row>
    <row r="198" spans="1:7" ht="12.75">
      <c r="A198" s="232"/>
      <c r="B198" s="221"/>
      <c r="C198" s="230"/>
      <c r="D198" s="231"/>
      <c r="E198" s="184"/>
      <c r="F198" s="176">
        <f>IF(AND(Program!AJ206&lt;&gt;"Grand Total",Program!AJ206&lt;&gt;0),Program!AJ206,"")</f>
      </c>
      <c r="G198" s="312">
        <f>IF(F198&lt;&gt;"",Program!AK206,"")</f>
      </c>
    </row>
    <row r="199" spans="1:7" ht="12.75">
      <c r="A199" s="232"/>
      <c r="B199" s="221"/>
      <c r="C199" s="230"/>
      <c r="D199" s="231"/>
      <c r="E199" s="184"/>
      <c r="F199" s="176">
        <f>IF(AND(Program!AJ207&lt;&gt;"Grand Total",Program!AJ207&lt;&gt;0),Program!AJ207,"")</f>
      </c>
      <c r="G199" s="312">
        <f>IF(F199&lt;&gt;"",Program!AK207,"")</f>
      </c>
    </row>
    <row r="200" spans="1:7" ht="12.75">
      <c r="A200" s="232"/>
      <c r="B200" s="221"/>
      <c r="C200" s="230"/>
      <c r="D200" s="231"/>
      <c r="E200" s="184"/>
      <c r="F200" s="176">
        <f>IF(AND(Program!AJ208&lt;&gt;"Grand Total",Program!AJ208&lt;&gt;0),Program!AJ208,"")</f>
      </c>
      <c r="G200" s="312">
        <f>IF(F200&lt;&gt;"",Program!AK208,"")</f>
      </c>
    </row>
    <row r="201" spans="1:7" ht="12.75">
      <c r="A201" s="232"/>
      <c r="B201" s="221"/>
      <c r="C201" s="230"/>
      <c r="D201" s="231"/>
      <c r="E201" s="184"/>
      <c r="F201" s="176">
        <f>IF(AND(Program!AJ209&lt;&gt;"Grand Total",Program!AJ209&lt;&gt;0),Program!AJ209,"")</f>
      </c>
      <c r="G201" s="312">
        <f>IF(F201&lt;&gt;"",Program!AK209,"")</f>
      </c>
    </row>
    <row r="202" spans="1:7" ht="12.75">
      <c r="A202" s="232"/>
      <c r="B202" s="221"/>
      <c r="C202" s="230"/>
      <c r="D202" s="231"/>
      <c r="E202" s="184"/>
      <c r="F202" s="176">
        <f>IF(AND(Program!AJ210&lt;&gt;"Grand Total",Program!AJ210&lt;&gt;0),Program!AJ210,"")</f>
      </c>
      <c r="G202" s="312">
        <f>IF(F202&lt;&gt;"",Program!AK210,"")</f>
      </c>
    </row>
    <row r="203" spans="1:7" ht="12.75">
      <c r="A203" s="232"/>
      <c r="B203" s="221"/>
      <c r="C203" s="230"/>
      <c r="D203" s="231"/>
      <c r="E203" s="184"/>
      <c r="F203" s="176">
        <f>IF(AND(Program!AJ211&lt;&gt;"Grand Total",Program!AJ211&lt;&gt;0),Program!AJ211,"")</f>
      </c>
      <c r="G203" s="312">
        <f>IF(F203&lt;&gt;"",Program!AK211,"")</f>
      </c>
    </row>
    <row r="204" spans="1:7" ht="12.75">
      <c r="A204" s="232"/>
      <c r="B204" s="221"/>
      <c r="C204" s="230"/>
      <c r="D204" s="231"/>
      <c r="E204" s="184"/>
      <c r="F204" s="176">
        <f>IF(AND(Program!AJ212&lt;&gt;"Grand Total",Program!AJ212&lt;&gt;0),Program!AJ212,"")</f>
      </c>
      <c r="G204" s="312">
        <f>IF(F204&lt;&gt;"",Program!AK212,"")</f>
      </c>
    </row>
    <row r="205" spans="1:7" ht="12.75">
      <c r="A205" s="232"/>
      <c r="B205" s="221"/>
      <c r="C205" s="230"/>
      <c r="D205" s="231"/>
      <c r="E205" s="184"/>
      <c r="F205" s="176">
        <f>IF(AND(Program!AJ213&lt;&gt;"Grand Total",Program!AJ213&lt;&gt;0),Program!AJ213,"")</f>
      </c>
      <c r="G205" s="312">
        <f>IF(F205&lt;&gt;"",Program!AK213,"")</f>
      </c>
    </row>
    <row r="206" spans="1:7" ht="12.75">
      <c r="A206" s="232"/>
      <c r="B206" s="221"/>
      <c r="C206" s="230"/>
      <c r="D206" s="231"/>
      <c r="E206" s="184"/>
      <c r="F206" s="176">
        <f>IF(AND(Program!AJ214&lt;&gt;"Grand Total",Program!AJ214&lt;&gt;0),Program!AJ214,"")</f>
      </c>
      <c r="G206" s="312">
        <f>IF(F206&lt;&gt;"",Program!AK214,"")</f>
      </c>
    </row>
    <row r="207" spans="1:7" ht="12.75">
      <c r="A207" s="232"/>
      <c r="B207" s="221"/>
      <c r="C207" s="230"/>
      <c r="D207" s="231"/>
      <c r="E207" s="184"/>
      <c r="F207" s="176">
        <f>IF(AND(Program!AJ215&lt;&gt;"Grand Total",Program!AJ215&lt;&gt;0),Program!AJ215,"")</f>
      </c>
      <c r="G207" s="312">
        <f>IF(F207&lt;&gt;"",Program!AK215,"")</f>
      </c>
    </row>
    <row r="208" spans="1:7" ht="12.75">
      <c r="A208" s="232"/>
      <c r="B208" s="221"/>
      <c r="C208" s="230"/>
      <c r="D208" s="231"/>
      <c r="E208" s="184"/>
      <c r="F208" s="176">
        <f>IF(AND(Program!AJ216&lt;&gt;"Grand Total",Program!AJ216&lt;&gt;0),Program!AJ216,"")</f>
      </c>
      <c r="G208" s="312">
        <f>IF(F208&lt;&gt;"",Program!AK216,"")</f>
      </c>
    </row>
    <row r="209" spans="1:7" ht="12.75">
      <c r="A209" s="232"/>
      <c r="B209" s="221"/>
      <c r="C209" s="230"/>
      <c r="D209" s="231"/>
      <c r="E209" s="184"/>
      <c r="F209" s="176">
        <f>IF(AND(Program!AJ217&lt;&gt;"Grand Total",Program!AJ217&lt;&gt;0),Program!AJ217,"")</f>
      </c>
      <c r="G209" s="312">
        <f>IF(F209&lt;&gt;"",Program!AK217,"")</f>
      </c>
    </row>
    <row r="210" spans="1:7" ht="12.75">
      <c r="A210" s="232"/>
      <c r="B210" s="221"/>
      <c r="C210" s="230"/>
      <c r="D210" s="231"/>
      <c r="E210" s="184"/>
      <c r="F210" s="176">
        <f>IF(AND(Program!AJ218&lt;&gt;"Grand Total",Program!AJ218&lt;&gt;0),Program!AJ218,"")</f>
      </c>
      <c r="G210" s="312">
        <f>IF(F210&lt;&gt;"",Program!AK218,"")</f>
      </c>
    </row>
    <row r="211" spans="1:7" ht="12.75">
      <c r="A211" s="232"/>
      <c r="B211" s="221"/>
      <c r="C211" s="230"/>
      <c r="D211" s="231"/>
      <c r="E211" s="184"/>
      <c r="F211" s="176">
        <f>IF(AND(Program!AJ219&lt;&gt;"Grand Total",Program!AJ219&lt;&gt;0),Program!AJ219,"")</f>
      </c>
      <c r="G211" s="312">
        <f>IF(F211&lt;&gt;"",Program!AK219,"")</f>
      </c>
    </row>
    <row r="212" spans="1:7" ht="12.75">
      <c r="A212" s="232"/>
      <c r="B212" s="221"/>
      <c r="C212" s="230"/>
      <c r="D212" s="231"/>
      <c r="E212" s="184"/>
      <c r="F212" s="176">
        <f>IF(AND(Program!AJ220&lt;&gt;"Grand Total",Program!AJ220&lt;&gt;0),Program!AJ220,"")</f>
      </c>
      <c r="G212" s="312">
        <f>IF(F212&lt;&gt;"",Program!AK220,"")</f>
      </c>
    </row>
    <row r="213" spans="1:7" ht="12.75">
      <c r="A213" s="232"/>
      <c r="B213" s="221"/>
      <c r="C213" s="230"/>
      <c r="D213" s="231"/>
      <c r="E213" s="184"/>
      <c r="F213" s="176">
        <f>IF(AND(Program!AJ221&lt;&gt;"Grand Total",Program!AJ221&lt;&gt;0),Program!AJ221,"")</f>
      </c>
      <c r="G213" s="312">
        <f>IF(F213&lt;&gt;"",Program!AK221,"")</f>
      </c>
    </row>
    <row r="214" spans="1:7" ht="12.75">
      <c r="A214" s="232"/>
      <c r="B214" s="221"/>
      <c r="C214" s="230"/>
      <c r="D214" s="231"/>
      <c r="E214" s="184"/>
      <c r="F214" s="176">
        <f>IF(AND(Program!AJ222&lt;&gt;"Grand Total",Program!AJ222&lt;&gt;0),Program!AJ222,"")</f>
      </c>
      <c r="G214" s="312">
        <f>IF(F214&lt;&gt;"",Program!AK222,"")</f>
      </c>
    </row>
    <row r="215" spans="1:7" ht="12.75">
      <c r="A215" s="232"/>
      <c r="B215" s="221"/>
      <c r="C215" s="230"/>
      <c r="D215" s="231"/>
      <c r="E215" s="184"/>
      <c r="F215" s="176">
        <f>IF(AND(Program!AJ223&lt;&gt;"Grand Total",Program!AJ223&lt;&gt;0),Program!AJ223,"")</f>
      </c>
      <c r="G215" s="312">
        <f>IF(F215&lt;&gt;"",Program!AK223,"")</f>
      </c>
    </row>
    <row r="216" spans="1:7" ht="12.75">
      <c r="A216" s="232"/>
      <c r="B216" s="221"/>
      <c r="C216" s="230"/>
      <c r="D216" s="231"/>
      <c r="E216" s="184"/>
      <c r="F216" s="176">
        <f>IF(AND(Program!AJ224&lt;&gt;"Grand Total",Program!AJ224&lt;&gt;0),Program!AJ224,"")</f>
      </c>
      <c r="G216" s="312">
        <f>IF(F216&lt;&gt;"",Program!AK224,"")</f>
      </c>
    </row>
    <row r="217" spans="1:7" ht="12.75">
      <c r="A217" s="232"/>
      <c r="B217" s="221"/>
      <c r="C217" s="230"/>
      <c r="D217" s="231"/>
      <c r="E217" s="184"/>
      <c r="F217" s="176">
        <f>IF(AND(Program!AJ225&lt;&gt;"Grand Total",Program!AJ225&lt;&gt;0),Program!AJ225,"")</f>
      </c>
      <c r="G217" s="312">
        <f>IF(F217&lt;&gt;"",Program!AK225,"")</f>
      </c>
    </row>
    <row r="218" spans="1:7" ht="12.75">
      <c r="A218" s="232"/>
      <c r="B218" s="221"/>
      <c r="C218" s="230"/>
      <c r="D218" s="231"/>
      <c r="E218" s="184"/>
      <c r="F218" s="176">
        <f>IF(AND(Program!AJ226&lt;&gt;"Grand Total",Program!AJ226&lt;&gt;0),Program!AJ226,"")</f>
      </c>
      <c r="G218" s="312">
        <f>IF(F218&lt;&gt;"",Program!AK226,"")</f>
      </c>
    </row>
    <row r="219" spans="1:7" ht="12.75">
      <c r="A219" s="232"/>
      <c r="B219" s="221"/>
      <c r="C219" s="230"/>
      <c r="D219" s="231"/>
      <c r="E219" s="184"/>
      <c r="F219" s="176">
        <f>IF(AND(Program!AJ227&lt;&gt;"Grand Total",Program!AJ227&lt;&gt;0),Program!AJ227,"")</f>
      </c>
      <c r="G219" s="312">
        <f>IF(F219&lt;&gt;"",Program!AK227,"")</f>
      </c>
    </row>
    <row r="220" spans="1:7" ht="12.75">
      <c r="A220" s="232"/>
      <c r="B220" s="221"/>
      <c r="C220" s="230"/>
      <c r="D220" s="231"/>
      <c r="E220" s="184"/>
      <c r="F220" s="176">
        <f>IF(AND(Program!AJ228&lt;&gt;"Grand Total",Program!AJ228&lt;&gt;0),Program!AJ228,"")</f>
      </c>
      <c r="G220" s="312">
        <f>IF(F220&lt;&gt;"",Program!AK228,"")</f>
      </c>
    </row>
    <row r="221" spans="1:7" ht="12.75">
      <c r="A221" s="232"/>
      <c r="B221" s="221"/>
      <c r="C221" s="230"/>
      <c r="D221" s="231"/>
      <c r="E221" s="184"/>
      <c r="F221" s="176">
        <f>IF(AND(Program!AJ229&lt;&gt;"Grand Total",Program!AJ229&lt;&gt;0),Program!AJ229,"")</f>
      </c>
      <c r="G221" s="312">
        <f>IF(F221&lt;&gt;"",Program!AK229,"")</f>
      </c>
    </row>
    <row r="222" spans="1:7" ht="12.75">
      <c r="A222" s="232"/>
      <c r="B222" s="221"/>
      <c r="C222" s="230"/>
      <c r="D222" s="231"/>
      <c r="E222" s="184"/>
      <c r="F222" s="176">
        <f>IF(AND(Program!AJ230&lt;&gt;"Grand Total",Program!AJ230&lt;&gt;0),Program!AJ230,"")</f>
      </c>
      <c r="G222" s="312">
        <f>IF(F222&lt;&gt;"",Program!AK230,"")</f>
      </c>
    </row>
    <row r="223" spans="1:7" ht="12.75">
      <c r="A223" s="232"/>
      <c r="B223" s="221"/>
      <c r="C223" s="230"/>
      <c r="D223" s="231"/>
      <c r="E223" s="184"/>
      <c r="F223" s="176">
        <f>IF(AND(Program!AJ231&lt;&gt;"Grand Total",Program!AJ231&lt;&gt;0),Program!AJ231,"")</f>
      </c>
      <c r="G223" s="312">
        <f>IF(F223&lt;&gt;"",Program!AK231,"")</f>
      </c>
    </row>
    <row r="224" spans="1:7" ht="12.75">
      <c r="A224" s="232"/>
      <c r="B224" s="221"/>
      <c r="C224" s="230"/>
      <c r="D224" s="231"/>
      <c r="E224" s="184"/>
      <c r="F224" s="176">
        <f>IF(AND(Program!AJ232&lt;&gt;"Grand Total",Program!AJ232&lt;&gt;0),Program!AJ232,"")</f>
      </c>
      <c r="G224" s="312">
        <f>IF(F224&lt;&gt;"",Program!AK232,"")</f>
      </c>
    </row>
    <row r="225" spans="1:7" ht="12.75">
      <c r="A225" s="232"/>
      <c r="B225" s="221"/>
      <c r="C225" s="230"/>
      <c r="D225" s="231"/>
      <c r="E225" s="184"/>
      <c r="F225" s="176">
        <f>IF(AND(Program!AJ233&lt;&gt;"Grand Total",Program!AJ233&lt;&gt;0),Program!AJ233,"")</f>
      </c>
      <c r="G225" s="312">
        <f>IF(F225&lt;&gt;"",Program!AK233,"")</f>
      </c>
    </row>
    <row r="226" spans="1:7" ht="12.75">
      <c r="A226" s="232"/>
      <c r="B226" s="221"/>
      <c r="C226" s="230"/>
      <c r="D226" s="231"/>
      <c r="E226" s="184"/>
      <c r="F226" s="176">
        <f>IF(AND(Program!AJ234&lt;&gt;"Grand Total",Program!AJ234&lt;&gt;0),Program!AJ234,"")</f>
      </c>
      <c r="G226" s="312">
        <f>IF(F226&lt;&gt;"",Program!AK234,"")</f>
      </c>
    </row>
    <row r="227" spans="1:7" ht="12.75">
      <c r="A227" s="232"/>
      <c r="B227" s="221"/>
      <c r="C227" s="230"/>
      <c r="D227" s="231"/>
      <c r="E227" s="184"/>
      <c r="F227" s="176">
        <f>IF(AND(Program!AJ235&lt;&gt;"Grand Total",Program!AJ235&lt;&gt;0),Program!AJ235,"")</f>
      </c>
      <c r="G227" s="312">
        <f>IF(F227&lt;&gt;"",Program!AK235,"")</f>
      </c>
    </row>
    <row r="228" spans="1:7" ht="12.75">
      <c r="A228" s="232"/>
      <c r="B228" s="221"/>
      <c r="C228" s="230"/>
      <c r="D228" s="231"/>
      <c r="E228" s="184"/>
      <c r="F228" s="176">
        <f>IF(AND(Program!AJ236&lt;&gt;"Grand Total",Program!AJ236&lt;&gt;0),Program!AJ236,"")</f>
      </c>
      <c r="G228" s="312">
        <f>IF(F228&lt;&gt;"",Program!AK236,"")</f>
      </c>
    </row>
    <row r="229" spans="1:7" ht="12.75">
      <c r="A229" s="232"/>
      <c r="B229" s="221"/>
      <c r="C229" s="230"/>
      <c r="D229" s="231"/>
      <c r="E229" s="184"/>
      <c r="F229" s="176">
        <f>IF(AND(Program!AJ237&lt;&gt;"Grand Total",Program!AJ237&lt;&gt;0),Program!AJ237,"")</f>
      </c>
      <c r="G229" s="312">
        <f>IF(F229&lt;&gt;"",Program!AK237,"")</f>
      </c>
    </row>
    <row r="230" spans="1:7" ht="12.75">
      <c r="A230" s="232"/>
      <c r="B230" s="221"/>
      <c r="C230" s="230"/>
      <c r="D230" s="231"/>
      <c r="E230" s="184"/>
      <c r="F230" s="176">
        <f>IF(AND(Program!AJ238&lt;&gt;"Grand Total",Program!AJ238&lt;&gt;0),Program!AJ238,"")</f>
      </c>
      <c r="G230" s="312">
        <f>IF(F230&lt;&gt;"",Program!AK238,"")</f>
      </c>
    </row>
    <row r="231" spans="1:7" ht="12.75">
      <c r="A231" s="232"/>
      <c r="B231" s="221"/>
      <c r="C231" s="230"/>
      <c r="D231" s="231"/>
      <c r="E231" s="184"/>
      <c r="F231" s="176">
        <f>IF(AND(Program!AJ239&lt;&gt;"Grand Total",Program!AJ239&lt;&gt;0),Program!AJ239,"")</f>
      </c>
      <c r="G231" s="312">
        <f>IF(F231&lt;&gt;"",Program!AK239,"")</f>
      </c>
    </row>
    <row r="232" spans="1:7" ht="12.75">
      <c r="A232" s="232"/>
      <c r="B232" s="221"/>
      <c r="C232" s="230"/>
      <c r="D232" s="231"/>
      <c r="E232" s="184"/>
      <c r="F232" s="176">
        <f>IF(AND(Program!AJ240&lt;&gt;"Grand Total",Program!AJ240&lt;&gt;0),Program!AJ240,"")</f>
      </c>
      <c r="G232" s="312">
        <f>IF(F232&lt;&gt;"",Program!AK240,"")</f>
      </c>
    </row>
    <row r="233" spans="1:7" ht="12.75">
      <c r="A233" s="232"/>
      <c r="B233" s="221"/>
      <c r="C233" s="230"/>
      <c r="D233" s="231"/>
      <c r="E233" s="184"/>
      <c r="F233" s="176">
        <f>IF(AND(Program!AJ241&lt;&gt;"Grand Total",Program!AJ241&lt;&gt;0),Program!AJ241,"")</f>
      </c>
      <c r="G233" s="312">
        <f>IF(F233&lt;&gt;"",Program!AK241,"")</f>
      </c>
    </row>
    <row r="234" spans="1:7" ht="12.75">
      <c r="A234" s="232"/>
      <c r="B234" s="221"/>
      <c r="C234" s="230"/>
      <c r="D234" s="231"/>
      <c r="E234" s="184"/>
      <c r="F234" s="176">
        <f>IF(AND(Program!AJ242&lt;&gt;"Grand Total",Program!AJ242&lt;&gt;0),Program!AJ242,"")</f>
      </c>
      <c r="G234" s="312">
        <f>IF(F234&lt;&gt;"",Program!AK242,"")</f>
      </c>
    </row>
    <row r="235" spans="1:7" ht="12.75">
      <c r="A235" s="232"/>
      <c r="B235" s="221"/>
      <c r="C235" s="230"/>
      <c r="D235" s="231"/>
      <c r="E235" s="184"/>
      <c r="F235" s="176">
        <f>IF(AND(Program!AJ243&lt;&gt;"Grand Total",Program!AJ243&lt;&gt;0),Program!AJ243,"")</f>
      </c>
      <c r="G235" s="312">
        <f>IF(F235&lt;&gt;"",Program!AK243,"")</f>
      </c>
    </row>
    <row r="236" spans="1:7" ht="12.75">
      <c r="A236" s="232"/>
      <c r="B236" s="221"/>
      <c r="C236" s="230"/>
      <c r="D236" s="231"/>
      <c r="E236" s="184"/>
      <c r="F236" s="176">
        <f>IF(AND(Program!AJ244&lt;&gt;"Grand Total",Program!AJ244&lt;&gt;0),Program!AJ244,"")</f>
      </c>
      <c r="G236" s="312">
        <f>IF(F236&lt;&gt;"",Program!AK244,"")</f>
      </c>
    </row>
    <row r="237" spans="1:7" ht="12.75">
      <c r="A237" s="232"/>
      <c r="B237" s="221"/>
      <c r="C237" s="230"/>
      <c r="D237" s="231"/>
      <c r="E237" s="184"/>
      <c r="F237" s="176">
        <f>IF(AND(Program!AJ245&lt;&gt;"Grand Total",Program!AJ245&lt;&gt;0),Program!AJ245,"")</f>
      </c>
      <c r="G237" s="312">
        <f>IF(F237&lt;&gt;"",Program!AK245,"")</f>
      </c>
    </row>
    <row r="238" spans="1:7" ht="12.75">
      <c r="A238" s="232"/>
      <c r="B238" s="221"/>
      <c r="C238" s="230"/>
      <c r="D238" s="231"/>
      <c r="E238" s="184"/>
      <c r="F238" s="176">
        <f>IF(AND(Program!AJ246&lt;&gt;"Grand Total",Program!AJ246&lt;&gt;0),Program!AJ246,"")</f>
      </c>
      <c r="G238" s="312">
        <f>IF(F238&lt;&gt;"",Program!AK246,"")</f>
      </c>
    </row>
    <row r="239" spans="1:7" ht="12.75">
      <c r="A239" s="232"/>
      <c r="B239" s="221"/>
      <c r="C239" s="230"/>
      <c r="D239" s="231"/>
      <c r="E239" s="184"/>
      <c r="F239" s="176">
        <f>IF(AND(Program!AJ247&lt;&gt;"Grand Total",Program!AJ247&lt;&gt;0),Program!AJ247,"")</f>
      </c>
      <c r="G239" s="312">
        <f>IF(F239&lt;&gt;"",Program!AK247,"")</f>
      </c>
    </row>
    <row r="240" spans="1:7" ht="12.75">
      <c r="A240" s="232"/>
      <c r="B240" s="221"/>
      <c r="C240" s="230"/>
      <c r="D240" s="231"/>
      <c r="E240" s="184"/>
      <c r="F240" s="176">
        <f>IF(AND(Program!AJ248&lt;&gt;"Grand Total",Program!AJ248&lt;&gt;0),Program!AJ248,"")</f>
      </c>
      <c r="G240" s="312">
        <f>IF(F240&lt;&gt;"",Program!AK248,"")</f>
      </c>
    </row>
    <row r="241" spans="1:7" ht="12.75">
      <c r="A241" s="232"/>
      <c r="B241" s="221"/>
      <c r="C241" s="230"/>
      <c r="D241" s="231"/>
      <c r="E241" s="184"/>
      <c r="F241" s="176">
        <f>IF(AND(Program!AJ249&lt;&gt;"Grand Total",Program!AJ249&lt;&gt;0),Program!AJ249,"")</f>
      </c>
      <c r="G241" s="312">
        <f>IF(F241&lt;&gt;"",Program!AK249,"")</f>
      </c>
    </row>
    <row r="242" spans="1:7" ht="12.75">
      <c r="A242" s="232"/>
      <c r="B242" s="221"/>
      <c r="C242" s="230"/>
      <c r="D242" s="231"/>
      <c r="E242" s="184"/>
      <c r="F242" s="176">
        <f>IF(AND(Program!AJ250&lt;&gt;"Grand Total",Program!AJ250&lt;&gt;0),Program!AJ250,"")</f>
      </c>
      <c r="G242" s="312">
        <f>IF(F242&lt;&gt;"",Program!AK250,"")</f>
      </c>
    </row>
    <row r="243" spans="1:7" ht="12.75">
      <c r="A243" s="232"/>
      <c r="B243" s="221"/>
      <c r="C243" s="230"/>
      <c r="D243" s="231"/>
      <c r="E243" s="184"/>
      <c r="F243" s="176">
        <f>IF(AND(Program!AJ251&lt;&gt;"Grand Total",Program!AJ251&lt;&gt;0),Program!AJ251,"")</f>
      </c>
      <c r="G243" s="312">
        <f>IF(F243&lt;&gt;"",Program!AK251,"")</f>
      </c>
    </row>
    <row r="244" spans="1:7" ht="12.75">
      <c r="A244" s="232"/>
      <c r="B244" s="221"/>
      <c r="C244" s="230"/>
      <c r="D244" s="231"/>
      <c r="E244" s="184"/>
      <c r="F244" s="176">
        <f>IF(AND(Program!AJ252&lt;&gt;"Grand Total",Program!AJ252&lt;&gt;0),Program!AJ252,"")</f>
      </c>
      <c r="G244" s="312">
        <f>IF(F244&lt;&gt;"",Program!AK252,"")</f>
      </c>
    </row>
    <row r="245" spans="1:7" ht="12.75">
      <c r="A245" s="232"/>
      <c r="B245" s="221"/>
      <c r="C245" s="230"/>
      <c r="D245" s="231"/>
      <c r="E245" s="184"/>
      <c r="F245" s="176">
        <f>IF(AND(Program!AJ253&lt;&gt;"Grand Total",Program!AJ253&lt;&gt;0),Program!AJ253,"")</f>
      </c>
      <c r="G245" s="312">
        <f>IF(F245&lt;&gt;"",Program!AK253,"")</f>
      </c>
    </row>
    <row r="246" spans="1:7" ht="12.75">
      <c r="A246" s="232"/>
      <c r="B246" s="221"/>
      <c r="C246" s="230"/>
      <c r="D246" s="231"/>
      <c r="E246" s="184"/>
      <c r="F246" s="176">
        <f>IF(AND(Program!AJ254&lt;&gt;"Grand Total",Program!AJ254&lt;&gt;0),Program!AJ254,"")</f>
      </c>
      <c r="G246" s="312">
        <f>IF(F246&lt;&gt;"",Program!AK254,"")</f>
      </c>
    </row>
    <row r="247" spans="1:7" ht="12.75">
      <c r="A247" s="232"/>
      <c r="B247" s="221"/>
      <c r="C247" s="230"/>
      <c r="D247" s="231"/>
      <c r="E247" s="184"/>
      <c r="F247" s="176">
        <f>IF(AND(Program!AJ255&lt;&gt;"Grand Total",Program!AJ255&lt;&gt;0),Program!AJ255,"")</f>
      </c>
      <c r="G247" s="312">
        <f>IF(F247&lt;&gt;"",Program!AK255,"")</f>
      </c>
    </row>
    <row r="248" spans="1:7" ht="12.75">
      <c r="A248" s="232"/>
      <c r="B248" s="221"/>
      <c r="C248" s="230"/>
      <c r="D248" s="231"/>
      <c r="E248" s="184"/>
      <c r="F248" s="176">
        <f>IF(AND(Program!AJ256&lt;&gt;"Grand Total",Program!AJ256&lt;&gt;0),Program!AJ256,"")</f>
      </c>
      <c r="G248" s="312">
        <f>IF(F248&lt;&gt;"",Program!AK256,"")</f>
      </c>
    </row>
    <row r="249" spans="1:7" ht="12.75">
      <c r="A249" s="232"/>
      <c r="B249" s="221"/>
      <c r="C249" s="230"/>
      <c r="D249" s="231"/>
      <c r="E249" s="184"/>
      <c r="F249" s="176">
        <f>IF(AND(Program!AJ257&lt;&gt;"Grand Total",Program!AJ257&lt;&gt;0),Program!AJ257,"")</f>
      </c>
      <c r="G249" s="312">
        <f>IF(F249&lt;&gt;"",Program!AK257,"")</f>
      </c>
    </row>
    <row r="250" spans="1:7" ht="12.75">
      <c r="A250" s="232"/>
      <c r="B250" s="221"/>
      <c r="C250" s="230"/>
      <c r="D250" s="231"/>
      <c r="E250" s="184"/>
      <c r="F250" s="176">
        <f>IF(AND(Program!AJ258&lt;&gt;"Grand Total",Program!AJ258&lt;&gt;0),Program!AJ258,"")</f>
      </c>
      <c r="G250" s="312">
        <f>IF(F250&lt;&gt;"",Program!AK258,"")</f>
      </c>
    </row>
    <row r="251" spans="1:7" ht="12.75">
      <c r="A251" s="232"/>
      <c r="B251" s="221"/>
      <c r="C251" s="230"/>
      <c r="D251" s="231"/>
      <c r="E251" s="184"/>
      <c r="F251" s="176">
        <f>IF(AND(Program!AJ259&lt;&gt;"Grand Total",Program!AJ259&lt;&gt;0),Program!AJ259,"")</f>
      </c>
      <c r="G251" s="312">
        <f>IF(F251&lt;&gt;"",Program!AK259,"")</f>
      </c>
    </row>
    <row r="252" spans="1:7" ht="12.75">
      <c r="A252" s="232"/>
      <c r="B252" s="221"/>
      <c r="C252" s="230"/>
      <c r="D252" s="231"/>
      <c r="E252" s="184"/>
      <c r="F252" s="176">
        <f>IF(AND(Program!AJ260&lt;&gt;"Grand Total",Program!AJ260&lt;&gt;0),Program!AJ260,"")</f>
      </c>
      <c r="G252" s="312">
        <f>IF(F252&lt;&gt;"",Program!AK260,"")</f>
      </c>
    </row>
    <row r="253" spans="1:7" ht="12.75">
      <c r="A253" s="232"/>
      <c r="B253" s="221"/>
      <c r="C253" s="230"/>
      <c r="D253" s="231"/>
      <c r="E253" s="184"/>
      <c r="F253" s="176">
        <f>IF(AND(Program!AJ261&lt;&gt;"Grand Total",Program!AJ261&lt;&gt;0),Program!AJ261,"")</f>
      </c>
      <c r="G253" s="312">
        <f>IF(F253&lt;&gt;"",Program!AK261,"")</f>
      </c>
    </row>
    <row r="254" spans="1:7" ht="12.75">
      <c r="A254" s="232"/>
      <c r="B254" s="221"/>
      <c r="C254" s="230"/>
      <c r="D254" s="231"/>
      <c r="E254" s="184"/>
      <c r="F254" s="176">
        <f>IF(AND(Program!AJ262&lt;&gt;"Grand Total",Program!AJ262&lt;&gt;0),Program!AJ262,"")</f>
      </c>
      <c r="G254" s="312">
        <f>IF(F254&lt;&gt;"",Program!AK262,"")</f>
      </c>
    </row>
    <row r="255" spans="1:7" ht="12.75">
      <c r="A255" s="232"/>
      <c r="B255" s="221"/>
      <c r="C255" s="230"/>
      <c r="D255" s="231"/>
      <c r="E255" s="184"/>
      <c r="F255" s="176">
        <f>IF(AND(Program!AJ263&lt;&gt;"Grand Total",Program!AJ263&lt;&gt;0),Program!AJ263,"")</f>
      </c>
      <c r="G255" s="312">
        <f>IF(F255&lt;&gt;"",Program!AK263,"")</f>
      </c>
    </row>
    <row r="256" spans="1:7" ht="12.75">
      <c r="A256" s="232"/>
      <c r="B256" s="221"/>
      <c r="C256" s="230"/>
      <c r="D256" s="231"/>
      <c r="E256" s="184"/>
      <c r="F256" s="176">
        <f>IF(AND(Program!AJ264&lt;&gt;"Grand Total",Program!AJ264&lt;&gt;0),Program!AJ264,"")</f>
      </c>
      <c r="G256" s="312">
        <f>IF(F256&lt;&gt;"",Program!AK264,"")</f>
      </c>
    </row>
    <row r="257" spans="1:7" ht="12.75">
      <c r="A257" s="232"/>
      <c r="B257" s="221"/>
      <c r="C257" s="230"/>
      <c r="D257" s="231"/>
      <c r="E257" s="184"/>
      <c r="F257" s="176">
        <f>IF(AND(Program!AJ265&lt;&gt;"Grand Total",Program!AJ265&lt;&gt;0),Program!AJ265,"")</f>
      </c>
      <c r="G257" s="312">
        <f>IF(F257&lt;&gt;"",Program!AK265,"")</f>
      </c>
    </row>
    <row r="258" spans="1:7" ht="12.75">
      <c r="A258" s="232"/>
      <c r="B258" s="221"/>
      <c r="C258" s="230"/>
      <c r="D258" s="231"/>
      <c r="E258" s="184"/>
      <c r="F258" s="176">
        <f>IF(AND(Program!AJ266&lt;&gt;"Grand Total",Program!AJ266&lt;&gt;0),Program!AJ266,"")</f>
      </c>
      <c r="G258" s="312">
        <f>IF(F258&lt;&gt;"",Program!AK266,"")</f>
      </c>
    </row>
    <row r="259" spans="1:7" ht="12.75">
      <c r="A259" s="232"/>
      <c r="B259" s="221"/>
      <c r="C259" s="230"/>
      <c r="D259" s="231"/>
      <c r="E259" s="184"/>
      <c r="F259" s="176">
        <f>IF(AND(Program!AJ267&lt;&gt;"Grand Total",Program!AJ267&lt;&gt;0),Program!AJ267,"")</f>
      </c>
      <c r="G259" s="312">
        <f>IF(F259&lt;&gt;"",Program!AK267,"")</f>
      </c>
    </row>
    <row r="260" spans="1:7" ht="12.75">
      <c r="A260" s="232"/>
      <c r="B260" s="221"/>
      <c r="C260" s="230"/>
      <c r="D260" s="231"/>
      <c r="E260" s="184"/>
      <c r="F260" s="176">
        <f>IF(AND(Program!AJ268&lt;&gt;"Grand Total",Program!AJ268&lt;&gt;0),Program!AJ268,"")</f>
      </c>
      <c r="G260" s="312">
        <f>IF(F260&lt;&gt;"",Program!AK268,"")</f>
      </c>
    </row>
    <row r="261" spans="1:7" ht="12.75">
      <c r="A261" s="232"/>
      <c r="B261" s="221"/>
      <c r="C261" s="230"/>
      <c r="D261" s="231"/>
      <c r="E261" s="184"/>
      <c r="F261" s="176">
        <f>IF(AND(Program!AJ269&lt;&gt;"Grand Total",Program!AJ269&lt;&gt;0),Program!AJ269,"")</f>
      </c>
      <c r="G261" s="312">
        <f>IF(F261&lt;&gt;"",Program!AK269,"")</f>
      </c>
    </row>
    <row r="262" spans="1:7" ht="12.75">
      <c r="A262" s="232"/>
      <c r="B262" s="221"/>
      <c r="C262" s="230"/>
      <c r="D262" s="231"/>
      <c r="E262" s="184"/>
      <c r="F262" s="176">
        <f>IF(AND(Program!AJ270&lt;&gt;"Grand Total",Program!AJ270&lt;&gt;0),Program!AJ270,"")</f>
      </c>
      <c r="G262" s="312">
        <f>IF(F262&lt;&gt;"",Program!AK270,"")</f>
      </c>
    </row>
    <row r="263" spans="1:7" ht="12.75">
      <c r="A263" s="232"/>
      <c r="B263" s="221"/>
      <c r="C263" s="230"/>
      <c r="D263" s="231"/>
      <c r="E263" s="184"/>
      <c r="F263" s="176">
        <f>IF(AND(Program!AJ271&lt;&gt;"Grand Total",Program!AJ271&lt;&gt;0),Program!AJ271,"")</f>
      </c>
      <c r="G263" s="312">
        <f>IF(F263&lt;&gt;"",Program!AK271,"")</f>
      </c>
    </row>
    <row r="264" spans="1:7" ht="12.75">
      <c r="A264" s="232"/>
      <c r="B264" s="221"/>
      <c r="C264" s="230"/>
      <c r="D264" s="231"/>
      <c r="E264" s="184"/>
      <c r="F264" s="176">
        <f>IF(AND(Program!AJ272&lt;&gt;"Grand Total",Program!AJ272&lt;&gt;0),Program!AJ272,"")</f>
      </c>
      <c r="G264" s="312">
        <f>IF(F264&lt;&gt;"",Program!AK272,"")</f>
      </c>
    </row>
    <row r="265" spans="1:7" ht="12.75">
      <c r="A265" s="232"/>
      <c r="B265" s="221"/>
      <c r="C265" s="230"/>
      <c r="D265" s="231"/>
      <c r="E265" s="184"/>
      <c r="F265" s="176">
        <f>IF(AND(Program!AJ273&lt;&gt;"Grand Total",Program!AJ273&lt;&gt;0),Program!AJ273,"")</f>
      </c>
      <c r="G265" s="312">
        <f>IF(F265&lt;&gt;"",Program!AK273,"")</f>
      </c>
    </row>
    <row r="266" spans="1:7" ht="12.75">
      <c r="A266" s="232"/>
      <c r="B266" s="221"/>
      <c r="C266" s="230"/>
      <c r="D266" s="231"/>
      <c r="E266" s="184"/>
      <c r="F266" s="176">
        <f>IF(AND(Program!AJ274&lt;&gt;"Grand Total",Program!AJ274&lt;&gt;0),Program!AJ274,"")</f>
      </c>
      <c r="G266" s="312">
        <f>IF(F266&lt;&gt;"",Program!AK274,"")</f>
      </c>
    </row>
    <row r="267" spans="1:7" ht="12.75">
      <c r="A267" s="232"/>
      <c r="B267" s="221"/>
      <c r="C267" s="230"/>
      <c r="D267" s="231"/>
      <c r="E267" s="184"/>
      <c r="F267" s="176">
        <f>IF(AND(Program!AJ275&lt;&gt;"Grand Total",Program!AJ275&lt;&gt;0),Program!AJ275,"")</f>
      </c>
      <c r="G267" s="312">
        <f>IF(F267&lt;&gt;"",Program!AK275,"")</f>
      </c>
    </row>
    <row r="268" spans="1:7" ht="12.75">
      <c r="A268" s="232"/>
      <c r="B268" s="221"/>
      <c r="C268" s="230"/>
      <c r="D268" s="231"/>
      <c r="E268" s="184"/>
      <c r="F268" s="176">
        <f>IF(AND(Program!AJ276&lt;&gt;"Grand Total",Program!AJ276&lt;&gt;0),Program!AJ276,"")</f>
      </c>
      <c r="G268" s="312">
        <f>IF(F268&lt;&gt;"",Program!AK276,"")</f>
      </c>
    </row>
    <row r="269" spans="1:7" ht="12.75">
      <c r="A269" s="232"/>
      <c r="B269" s="221"/>
      <c r="C269" s="230"/>
      <c r="D269" s="231"/>
      <c r="E269" s="184"/>
      <c r="F269" s="176">
        <f>IF(AND(Program!AJ277&lt;&gt;"Grand Total",Program!AJ277&lt;&gt;0),Program!AJ277,"")</f>
      </c>
      <c r="G269" s="312">
        <f>IF(F269&lt;&gt;"",Program!AK277,"")</f>
      </c>
    </row>
    <row r="270" spans="1:7" ht="12.75">
      <c r="A270" s="232"/>
      <c r="B270" s="221"/>
      <c r="C270" s="230"/>
      <c r="D270" s="231"/>
      <c r="E270" s="184"/>
      <c r="F270" s="176">
        <f>IF(AND(Program!AJ278&lt;&gt;"Grand Total",Program!AJ278&lt;&gt;0),Program!AJ278,"")</f>
      </c>
      <c r="G270" s="312">
        <f>IF(F270&lt;&gt;"",Program!AK278,"")</f>
      </c>
    </row>
    <row r="271" spans="1:7" ht="12.75">
      <c r="A271" s="232"/>
      <c r="B271" s="221"/>
      <c r="C271" s="230"/>
      <c r="D271" s="231"/>
      <c r="E271" s="184"/>
      <c r="F271" s="176">
        <f>IF(AND(Program!AJ279&lt;&gt;"Grand Total",Program!AJ279&lt;&gt;0),Program!AJ279,"")</f>
      </c>
      <c r="G271" s="312">
        <f>IF(F271&lt;&gt;"",Program!AK279,"")</f>
      </c>
    </row>
    <row r="272" spans="1:7" ht="12.75">
      <c r="A272" s="232"/>
      <c r="B272" s="221"/>
      <c r="C272" s="230"/>
      <c r="D272" s="231"/>
      <c r="E272" s="184"/>
      <c r="F272" s="176">
        <f>IF(AND(Program!AJ280&lt;&gt;"Grand Total",Program!AJ280&lt;&gt;0),Program!AJ280,"")</f>
      </c>
      <c r="G272" s="312">
        <f>IF(F272&lt;&gt;"",Program!AK280,"")</f>
      </c>
    </row>
    <row r="273" spans="1:7" ht="12.75">
      <c r="A273" s="232"/>
      <c r="B273" s="221"/>
      <c r="C273" s="230"/>
      <c r="D273" s="231"/>
      <c r="E273" s="184"/>
      <c r="F273" s="176">
        <f>IF(AND(Program!AJ281&lt;&gt;"Grand Total",Program!AJ281&lt;&gt;0),Program!AJ281,"")</f>
      </c>
      <c r="G273" s="312">
        <f>IF(F273&lt;&gt;"",Program!AK281,"")</f>
      </c>
    </row>
    <row r="274" spans="1:7" ht="12.75">
      <c r="A274" s="232"/>
      <c r="B274" s="221"/>
      <c r="C274" s="230"/>
      <c r="D274" s="231"/>
      <c r="E274" s="184"/>
      <c r="F274" s="176">
        <f>IF(AND(Program!AJ282&lt;&gt;"Grand Total",Program!AJ282&lt;&gt;0),Program!AJ282,"")</f>
      </c>
      <c r="G274" s="312">
        <f>IF(F274&lt;&gt;"",Program!AK282,"")</f>
      </c>
    </row>
    <row r="275" spans="1:7" ht="12.75">
      <c r="A275" s="232"/>
      <c r="B275" s="221"/>
      <c r="C275" s="230"/>
      <c r="D275" s="231"/>
      <c r="E275" s="184"/>
      <c r="F275" s="176">
        <f>IF(AND(Program!AJ283&lt;&gt;"Grand Total",Program!AJ283&lt;&gt;0),Program!AJ283,"")</f>
      </c>
      <c r="G275" s="312">
        <f>IF(F275&lt;&gt;"",Program!AK283,"")</f>
      </c>
    </row>
    <row r="276" spans="1:7" ht="12.75">
      <c r="A276" s="232"/>
      <c r="B276" s="221"/>
      <c r="C276" s="230"/>
      <c r="D276" s="231"/>
      <c r="E276" s="184"/>
      <c r="F276" s="176">
        <f>IF(AND(Program!AJ284&lt;&gt;"Grand Total",Program!AJ284&lt;&gt;0),Program!AJ284,"")</f>
      </c>
      <c r="G276" s="312">
        <f>IF(F276&lt;&gt;"",Program!AK284,"")</f>
      </c>
    </row>
    <row r="277" spans="1:7" ht="12.75">
      <c r="A277" s="232"/>
      <c r="B277" s="221"/>
      <c r="C277" s="230"/>
      <c r="D277" s="231"/>
      <c r="E277" s="184"/>
      <c r="F277" s="176">
        <f>IF(AND(Program!AJ285&lt;&gt;"Grand Total",Program!AJ285&lt;&gt;0),Program!AJ285,"")</f>
      </c>
      <c r="G277" s="312">
        <f>IF(F277&lt;&gt;"",Program!AK285,"")</f>
      </c>
    </row>
    <row r="278" spans="1:7" ht="12.75">
      <c r="A278" s="232"/>
      <c r="B278" s="221"/>
      <c r="C278" s="230"/>
      <c r="D278" s="231"/>
      <c r="E278" s="184"/>
      <c r="F278" s="176">
        <f>IF(AND(Program!AJ286&lt;&gt;"Grand Total",Program!AJ286&lt;&gt;0),Program!AJ286,"")</f>
      </c>
      <c r="G278" s="312">
        <f>IF(F278&lt;&gt;"",Program!AK286,"")</f>
      </c>
    </row>
    <row r="279" spans="1:7" ht="12.75">
      <c r="A279" s="232"/>
      <c r="B279" s="221"/>
      <c r="C279" s="230"/>
      <c r="D279" s="231"/>
      <c r="E279" s="184"/>
      <c r="F279" s="176">
        <f>IF(AND(Program!AJ287&lt;&gt;"Grand Total",Program!AJ287&lt;&gt;0),Program!AJ287,"")</f>
      </c>
      <c r="G279" s="312">
        <f>IF(F279&lt;&gt;"",Program!AK287,"")</f>
      </c>
    </row>
    <row r="280" spans="1:7" ht="12.75">
      <c r="A280" s="232"/>
      <c r="B280" s="221"/>
      <c r="C280" s="230"/>
      <c r="D280" s="231"/>
      <c r="E280" s="184"/>
      <c r="F280" s="176">
        <f>IF(AND(Program!AJ288&lt;&gt;"Grand Total",Program!AJ288&lt;&gt;0),Program!AJ288,"")</f>
      </c>
      <c r="G280" s="312">
        <f>IF(F280&lt;&gt;"",Program!AK288,"")</f>
      </c>
    </row>
    <row r="281" spans="1:7" ht="12.75">
      <c r="A281" s="232"/>
      <c r="B281" s="221"/>
      <c r="C281" s="230"/>
      <c r="D281" s="231"/>
      <c r="E281" s="184"/>
      <c r="F281" s="176">
        <f>IF(AND(Program!AJ289&lt;&gt;"Grand Total",Program!AJ289&lt;&gt;0),Program!AJ289,"")</f>
      </c>
      <c r="G281" s="312">
        <f>IF(F281&lt;&gt;"",Program!AK289,"")</f>
      </c>
    </row>
    <row r="282" spans="1:7" ht="12.75">
      <c r="A282" s="232"/>
      <c r="B282" s="221"/>
      <c r="C282" s="230"/>
      <c r="D282" s="231"/>
      <c r="E282" s="184"/>
      <c r="F282" s="176">
        <f>IF(AND(Program!AJ290&lt;&gt;"Grand Total",Program!AJ290&lt;&gt;0),Program!AJ290,"")</f>
      </c>
      <c r="G282" s="312">
        <f>IF(F282&lt;&gt;"",Program!AK290,"")</f>
      </c>
    </row>
    <row r="283" spans="1:7" ht="12.75">
      <c r="A283" s="232"/>
      <c r="B283" s="221"/>
      <c r="C283" s="230"/>
      <c r="D283" s="231"/>
      <c r="E283" s="184"/>
      <c r="F283" s="176">
        <f>IF(AND(Program!AJ291&lt;&gt;"Grand Total",Program!AJ291&lt;&gt;0),Program!AJ291,"")</f>
      </c>
      <c r="G283" s="312">
        <f>IF(F283&lt;&gt;"",Program!AK291,"")</f>
      </c>
    </row>
    <row r="284" spans="1:7" ht="12.75">
      <c r="A284" s="232"/>
      <c r="B284" s="221"/>
      <c r="C284" s="230"/>
      <c r="D284" s="231"/>
      <c r="E284" s="184"/>
      <c r="F284" s="176">
        <f>IF(AND(Program!AJ292&lt;&gt;"Grand Total",Program!AJ292&lt;&gt;0),Program!AJ292,"")</f>
      </c>
      <c r="G284" s="312">
        <f>IF(F284&lt;&gt;"",Program!AK292,"")</f>
      </c>
    </row>
    <row r="285" spans="1:7" ht="12.75">
      <c r="A285" s="232"/>
      <c r="B285" s="221"/>
      <c r="C285" s="230"/>
      <c r="D285" s="231"/>
      <c r="E285" s="184"/>
      <c r="F285" s="176">
        <f>IF(AND(Program!AJ293&lt;&gt;"Grand Total",Program!AJ293&lt;&gt;0),Program!AJ293,"")</f>
      </c>
      <c r="G285" s="312">
        <f>IF(F285&lt;&gt;"",Program!AK293,"")</f>
      </c>
    </row>
    <row r="286" spans="1:7" ht="12.75">
      <c r="A286" s="232"/>
      <c r="B286" s="221"/>
      <c r="C286" s="230"/>
      <c r="D286" s="231"/>
      <c r="E286" s="184"/>
      <c r="F286" s="176">
        <f>IF(AND(Program!AJ294&lt;&gt;"Grand Total",Program!AJ294&lt;&gt;0),Program!AJ294,"")</f>
      </c>
      <c r="G286" s="312">
        <f>IF(F286&lt;&gt;"",Program!AK294,"")</f>
      </c>
    </row>
    <row r="287" spans="1:7" ht="12.75">
      <c r="A287" s="232"/>
      <c r="B287" s="221"/>
      <c r="C287" s="230"/>
      <c r="D287" s="231"/>
      <c r="E287" s="184"/>
      <c r="F287" s="176">
        <f>IF(AND(Program!AJ295&lt;&gt;"Grand Total",Program!AJ295&lt;&gt;0),Program!AJ295,"")</f>
      </c>
      <c r="G287" s="312">
        <f>IF(F287&lt;&gt;"",Program!AK295,"")</f>
      </c>
    </row>
    <row r="288" spans="1:7" ht="12.75">
      <c r="A288" s="232"/>
      <c r="B288" s="221"/>
      <c r="C288" s="230"/>
      <c r="D288" s="231"/>
      <c r="E288" s="184"/>
      <c r="F288" s="176">
        <f>IF(AND(Program!AJ296&lt;&gt;"Grand Total",Program!AJ296&lt;&gt;0),Program!AJ296,"")</f>
      </c>
      <c r="G288" s="312">
        <f>IF(F288&lt;&gt;"",Program!AK296,"")</f>
      </c>
    </row>
    <row r="289" spans="1:7" ht="12.75">
      <c r="A289" s="232"/>
      <c r="B289" s="221"/>
      <c r="C289" s="230"/>
      <c r="D289" s="231"/>
      <c r="E289" s="184"/>
      <c r="F289" s="176">
        <f>IF(AND(Program!AJ297&lt;&gt;"Grand Total",Program!AJ297&lt;&gt;0),Program!AJ297,"")</f>
      </c>
      <c r="G289" s="312">
        <f>IF(F289&lt;&gt;"",Program!AK297,"")</f>
      </c>
    </row>
    <row r="290" spans="1:7" ht="12.75">
      <c r="A290" s="232"/>
      <c r="B290" s="221"/>
      <c r="C290" s="230"/>
      <c r="D290" s="231"/>
      <c r="E290" s="184"/>
      <c r="F290" s="176">
        <f>IF(AND(Program!AJ298&lt;&gt;"Grand Total",Program!AJ298&lt;&gt;0),Program!AJ298,"")</f>
      </c>
      <c r="G290" s="312">
        <f>IF(F290&lt;&gt;"",Program!AK298,"")</f>
      </c>
    </row>
    <row r="291" spans="1:7" ht="12.75">
      <c r="A291" s="232"/>
      <c r="B291" s="221"/>
      <c r="C291" s="230"/>
      <c r="D291" s="231"/>
      <c r="E291" s="184"/>
      <c r="F291" s="176">
        <f>IF(AND(Program!AJ299&lt;&gt;"Grand Total",Program!AJ299&lt;&gt;0),Program!AJ299,"")</f>
      </c>
      <c r="G291" s="312">
        <f>IF(F291&lt;&gt;"",Program!AK299,"")</f>
      </c>
    </row>
    <row r="292" spans="1:7" ht="12.75">
      <c r="A292" s="232"/>
      <c r="B292" s="221"/>
      <c r="C292" s="230"/>
      <c r="D292" s="231"/>
      <c r="E292" s="184"/>
      <c r="F292" s="176">
        <f>IF(AND(Program!AJ300&lt;&gt;"Grand Total",Program!AJ300&lt;&gt;0),Program!AJ300,"")</f>
      </c>
      <c r="G292" s="312">
        <f>IF(F292&lt;&gt;"",Program!AK300,"")</f>
      </c>
    </row>
    <row r="293" spans="1:7" ht="12.75">
      <c r="A293" s="232"/>
      <c r="B293" s="221"/>
      <c r="C293" s="230"/>
      <c r="D293" s="231"/>
      <c r="E293" s="184"/>
      <c r="F293" s="176">
        <f>IF(AND(Program!AJ301&lt;&gt;"Grand Total",Program!AJ301&lt;&gt;0),Program!AJ301,"")</f>
      </c>
      <c r="G293" s="312">
        <f>IF(F293&lt;&gt;"",Program!AK301,"")</f>
      </c>
    </row>
    <row r="294" spans="1:7" ht="12.75">
      <c r="A294" s="232"/>
      <c r="B294" s="221"/>
      <c r="C294" s="230"/>
      <c r="D294" s="231"/>
      <c r="E294" s="184"/>
      <c r="F294" s="176">
        <f>IF(AND(Program!AJ302&lt;&gt;"Grand Total",Program!AJ302&lt;&gt;0),Program!AJ302,"")</f>
      </c>
      <c r="G294" s="312">
        <f>IF(F294&lt;&gt;"",Program!AK302,"")</f>
      </c>
    </row>
    <row r="295" spans="1:7" ht="12.75">
      <c r="A295" s="232"/>
      <c r="B295" s="221"/>
      <c r="C295" s="230"/>
      <c r="D295" s="231"/>
      <c r="E295" s="184"/>
      <c r="F295" s="176">
        <f>IF(AND(Program!AJ303&lt;&gt;"Grand Total",Program!AJ303&lt;&gt;0),Program!AJ303,"")</f>
      </c>
      <c r="G295" s="312">
        <f>IF(F295&lt;&gt;"",Program!AK303,"")</f>
      </c>
    </row>
    <row r="296" spans="1:7" ht="12.75">
      <c r="A296" s="232"/>
      <c r="B296" s="221"/>
      <c r="C296" s="230"/>
      <c r="D296" s="231"/>
      <c r="E296" s="184"/>
      <c r="F296" s="176">
        <f>IF(AND(Program!AJ304&lt;&gt;"Grand Total",Program!AJ304&lt;&gt;0),Program!AJ304,"")</f>
      </c>
      <c r="G296" s="312">
        <f>IF(F296&lt;&gt;"",Program!AK304,"")</f>
      </c>
    </row>
    <row r="297" spans="1:7" ht="12.75">
      <c r="A297" s="232"/>
      <c r="B297" s="221"/>
      <c r="C297" s="230"/>
      <c r="D297" s="231"/>
      <c r="E297" s="184"/>
      <c r="F297" s="176">
        <f>IF(AND(Program!AJ305&lt;&gt;"Grand Total",Program!AJ305&lt;&gt;0),Program!AJ305,"")</f>
      </c>
      <c r="G297" s="312">
        <f>IF(F297&lt;&gt;"",Program!AK305,"")</f>
      </c>
    </row>
    <row r="298" spans="1:7" ht="12.75">
      <c r="A298" s="232"/>
      <c r="B298" s="221"/>
      <c r="C298" s="230"/>
      <c r="D298" s="231"/>
      <c r="E298" s="184"/>
      <c r="F298" s="176">
        <f>IF(AND(Program!AJ306&lt;&gt;"Grand Total",Program!AJ306&lt;&gt;0),Program!AJ306,"")</f>
      </c>
      <c r="G298" s="312">
        <f>IF(F298&lt;&gt;"",Program!AK306,"")</f>
      </c>
    </row>
    <row r="299" spans="1:7" ht="12.75">
      <c r="A299" s="232"/>
      <c r="B299" s="221"/>
      <c r="C299" s="230"/>
      <c r="D299" s="231"/>
      <c r="E299" s="184"/>
      <c r="F299" s="176">
        <f>IF(AND(Program!AJ307&lt;&gt;"Grand Total",Program!AJ307&lt;&gt;0),Program!AJ307,"")</f>
      </c>
      <c r="G299" s="312">
        <f>IF(F299&lt;&gt;"",Program!AK307,"")</f>
      </c>
    </row>
    <row r="300" spans="1:7" ht="12.75">
      <c r="A300" s="232"/>
      <c r="B300" s="221"/>
      <c r="C300" s="230"/>
      <c r="D300" s="231"/>
      <c r="E300" s="184"/>
      <c r="F300" s="176">
        <f>IF(AND(Program!AJ308&lt;&gt;"Grand Total",Program!AJ308&lt;&gt;0),Program!AJ308,"")</f>
      </c>
      <c r="G300" s="312">
        <f>IF(F300&lt;&gt;"",Program!AK308,"")</f>
      </c>
    </row>
    <row r="301" spans="1:7" ht="12.75">
      <c r="A301" s="232"/>
      <c r="B301" s="221"/>
      <c r="C301" s="230"/>
      <c r="D301" s="231"/>
      <c r="E301" s="184"/>
      <c r="F301" s="176">
        <f>IF(AND(Program!AJ309&lt;&gt;"Grand Total",Program!AJ309&lt;&gt;0),Program!AJ309,"")</f>
      </c>
      <c r="G301" s="312">
        <f>IF(F301&lt;&gt;"",Program!AK309,"")</f>
      </c>
    </row>
    <row r="302" spans="1:7" ht="12.75">
      <c r="A302" s="232"/>
      <c r="B302" s="221"/>
      <c r="C302" s="230"/>
      <c r="D302" s="231"/>
      <c r="E302" s="184"/>
      <c r="F302" s="176">
        <f>IF(AND(Program!AJ310&lt;&gt;"Grand Total",Program!AJ310&lt;&gt;0),Program!AJ310,"")</f>
      </c>
      <c r="G302" s="312">
        <f>IF(F302&lt;&gt;"",Program!AK310,"")</f>
      </c>
    </row>
    <row r="303" spans="1:7" ht="12.75">
      <c r="A303" s="232"/>
      <c r="B303" s="221"/>
      <c r="C303" s="230"/>
      <c r="D303" s="231"/>
      <c r="E303" s="184"/>
      <c r="F303" s="176">
        <f>IF(AND(Program!AJ311&lt;&gt;"Grand Total",Program!AJ311&lt;&gt;0),Program!AJ311,"")</f>
      </c>
      <c r="G303" s="312">
        <f>IF(F303&lt;&gt;"",Program!AK311,"")</f>
      </c>
    </row>
    <row r="304" spans="1:7" ht="12.75">
      <c r="A304" s="232"/>
      <c r="B304" s="221"/>
      <c r="C304" s="230"/>
      <c r="D304" s="231"/>
      <c r="E304" s="184"/>
      <c r="F304" s="176">
        <f>IF(AND(Program!AJ312&lt;&gt;"Grand Total",Program!AJ312&lt;&gt;0),Program!AJ312,"")</f>
      </c>
      <c r="G304" s="312">
        <f>IF(F304&lt;&gt;"",Program!AK312,"")</f>
      </c>
    </row>
    <row r="305" spans="1:7" ht="12.75">
      <c r="A305" s="232"/>
      <c r="B305" s="221"/>
      <c r="C305" s="230"/>
      <c r="D305" s="231"/>
      <c r="E305" s="184"/>
      <c r="F305" s="176">
        <f>IF(AND(Program!AJ313&lt;&gt;"Grand Total",Program!AJ313&lt;&gt;0),Program!AJ313,"")</f>
      </c>
      <c r="G305" s="312">
        <f>IF(F305&lt;&gt;"",Program!AK313,"")</f>
      </c>
    </row>
    <row r="306" spans="1:7" ht="12.75">
      <c r="A306" s="232"/>
      <c r="B306" s="221"/>
      <c r="C306" s="230"/>
      <c r="D306" s="231"/>
      <c r="E306" s="184"/>
      <c r="F306" s="176">
        <f>IF(AND(Program!AJ314&lt;&gt;"Grand Total",Program!AJ314&lt;&gt;0),Program!AJ314,"")</f>
      </c>
      <c r="G306" s="312">
        <f>IF(F306&lt;&gt;"",Program!AK314,"")</f>
      </c>
    </row>
    <row r="307" spans="1:7" ht="12.75">
      <c r="A307" s="232"/>
      <c r="B307" s="221"/>
      <c r="C307" s="230"/>
      <c r="D307" s="231"/>
      <c r="E307" s="184"/>
      <c r="F307" s="176">
        <f>IF(AND(Program!AJ315&lt;&gt;"Grand Total",Program!AJ315&lt;&gt;0),Program!AJ315,"")</f>
      </c>
      <c r="G307" s="312">
        <f>IF(F307&lt;&gt;"",Program!AK315,"")</f>
      </c>
    </row>
    <row r="308" spans="1:7" ht="12.75">
      <c r="A308" s="232"/>
      <c r="B308" s="221"/>
      <c r="C308" s="230"/>
      <c r="D308" s="231"/>
      <c r="E308" s="184"/>
      <c r="F308" s="176">
        <f>IF(AND(Program!AJ316&lt;&gt;"Grand Total",Program!AJ316&lt;&gt;0),Program!AJ316,"")</f>
      </c>
      <c r="G308" s="312">
        <f>IF(F308&lt;&gt;"",Program!AK316,"")</f>
      </c>
    </row>
    <row r="309" spans="1:7" ht="12.75">
      <c r="A309" s="232"/>
      <c r="B309" s="221"/>
      <c r="C309" s="230"/>
      <c r="D309" s="231"/>
      <c r="E309" s="184"/>
      <c r="F309" s="176">
        <f>IF(AND(Program!AJ317&lt;&gt;"Grand Total",Program!AJ317&lt;&gt;0),Program!AJ317,"")</f>
      </c>
      <c r="G309" s="312">
        <f>IF(F309&lt;&gt;"",Program!AK317,"")</f>
      </c>
    </row>
    <row r="310" spans="1:7" ht="12.75">
      <c r="A310" s="232"/>
      <c r="B310" s="221"/>
      <c r="C310" s="230"/>
      <c r="D310" s="231"/>
      <c r="E310" s="184"/>
      <c r="F310" s="176">
        <f>IF(AND(Program!AJ318&lt;&gt;"Grand Total",Program!AJ318&lt;&gt;0),Program!AJ318,"")</f>
      </c>
      <c r="G310" s="312">
        <f>IF(F310&lt;&gt;"",Program!AK318,"")</f>
      </c>
    </row>
    <row r="311" spans="1:7" ht="12.75">
      <c r="A311" s="232"/>
      <c r="B311" s="221"/>
      <c r="C311" s="230"/>
      <c r="D311" s="231"/>
      <c r="E311" s="184"/>
      <c r="F311" s="176">
        <f>IF(AND(Program!AJ319&lt;&gt;"Grand Total",Program!AJ319&lt;&gt;0),Program!AJ319,"")</f>
      </c>
      <c r="G311" s="312">
        <f>IF(F311&lt;&gt;"",Program!AK319,"")</f>
      </c>
    </row>
    <row r="312" spans="1:7" ht="12.75">
      <c r="A312" s="232"/>
      <c r="B312" s="221"/>
      <c r="C312" s="230"/>
      <c r="D312" s="231"/>
      <c r="E312" s="184"/>
      <c r="F312" s="176">
        <f>IF(AND(Program!AJ320&lt;&gt;"Grand Total",Program!AJ320&lt;&gt;0),Program!AJ320,"")</f>
      </c>
      <c r="G312" s="312">
        <f>IF(F312&lt;&gt;"",Program!AK320,"")</f>
      </c>
    </row>
    <row r="313" spans="1:7" ht="12.75">
      <c r="A313" s="232"/>
      <c r="B313" s="221"/>
      <c r="C313" s="230"/>
      <c r="D313" s="231"/>
      <c r="E313" s="184"/>
      <c r="F313" s="176">
        <f>IF(AND(Program!AJ321&lt;&gt;"Grand Total",Program!AJ321&lt;&gt;0),Program!AJ321,"")</f>
      </c>
      <c r="G313" s="312">
        <f>IF(F313&lt;&gt;"",Program!AK321,"")</f>
      </c>
    </row>
    <row r="314" spans="1:7" ht="12.75">
      <c r="A314" s="232"/>
      <c r="B314" s="221"/>
      <c r="C314" s="230"/>
      <c r="D314" s="231"/>
      <c r="E314" s="184"/>
      <c r="F314" s="176">
        <f>IF(AND(Program!AJ322&lt;&gt;"Grand Total",Program!AJ322&lt;&gt;0),Program!AJ322,"")</f>
      </c>
      <c r="G314" s="312">
        <f>IF(F314&lt;&gt;"",Program!AK322,"")</f>
      </c>
    </row>
    <row r="315" spans="1:7" ht="12.75">
      <c r="A315" s="232"/>
      <c r="B315" s="221"/>
      <c r="C315" s="230"/>
      <c r="D315" s="231"/>
      <c r="E315" s="184"/>
      <c r="F315" s="176">
        <f>IF(AND(Program!AJ323&lt;&gt;"Grand Total",Program!AJ323&lt;&gt;0),Program!AJ323,"")</f>
      </c>
      <c r="G315" s="312">
        <f>IF(F315&lt;&gt;"",Program!AK323,"")</f>
      </c>
    </row>
    <row r="316" spans="1:7" ht="12.75">
      <c r="A316" s="232"/>
      <c r="B316" s="221"/>
      <c r="C316" s="230"/>
      <c r="D316" s="231"/>
      <c r="E316" s="184"/>
      <c r="F316" s="176">
        <f>IF(AND(Program!AJ324&lt;&gt;"Grand Total",Program!AJ324&lt;&gt;0),Program!AJ324,"")</f>
      </c>
      <c r="G316" s="312">
        <f>IF(F316&lt;&gt;"",Program!AK324,"")</f>
      </c>
    </row>
    <row r="317" spans="1:7" ht="12.75">
      <c r="A317" s="232"/>
      <c r="B317" s="221"/>
      <c r="C317" s="230"/>
      <c r="D317" s="231"/>
      <c r="E317" s="184"/>
      <c r="F317" s="176">
        <f>IF(AND(Program!AJ325&lt;&gt;"Grand Total",Program!AJ325&lt;&gt;0),Program!AJ325,"")</f>
      </c>
      <c r="G317" s="312">
        <f>IF(F317&lt;&gt;"",Program!AK325,"")</f>
      </c>
    </row>
    <row r="318" spans="1:7" ht="12.75">
      <c r="A318" s="232"/>
      <c r="B318" s="221"/>
      <c r="C318" s="230"/>
      <c r="D318" s="231"/>
      <c r="E318" s="184"/>
      <c r="F318" s="176">
        <f>IF(AND(Program!AJ326&lt;&gt;"Grand Total",Program!AJ326&lt;&gt;0),Program!AJ326,"")</f>
      </c>
      <c r="G318" s="312">
        <f>IF(F318&lt;&gt;"",Program!AK326,"")</f>
      </c>
    </row>
    <row r="319" spans="1:7" ht="12.75">
      <c r="A319" s="232"/>
      <c r="B319" s="221"/>
      <c r="C319" s="230"/>
      <c r="D319" s="231"/>
      <c r="E319" s="184"/>
      <c r="F319" s="176">
        <f>IF(AND(Program!AJ327&lt;&gt;"Grand Total",Program!AJ327&lt;&gt;0),Program!AJ327,"")</f>
      </c>
      <c r="G319" s="312">
        <f>IF(F319&lt;&gt;"",Program!AK327,"")</f>
      </c>
    </row>
    <row r="320" spans="1:7" ht="12.75">
      <c r="A320" s="232"/>
      <c r="B320" s="221"/>
      <c r="C320" s="230"/>
      <c r="D320" s="231"/>
      <c r="E320" s="184"/>
      <c r="F320" s="176">
        <f>IF(AND(Program!AJ328&lt;&gt;"Grand Total",Program!AJ328&lt;&gt;0),Program!AJ328,"")</f>
      </c>
      <c r="G320" s="312">
        <f>IF(F320&lt;&gt;"",Program!AK328,"")</f>
      </c>
    </row>
    <row r="321" spans="1:7" ht="12.75">
      <c r="A321" s="232"/>
      <c r="B321" s="221"/>
      <c r="C321" s="230"/>
      <c r="D321" s="231"/>
      <c r="E321" s="184"/>
      <c r="F321" s="176">
        <f>IF(AND(Program!AJ329&lt;&gt;"Grand Total",Program!AJ329&lt;&gt;0),Program!AJ329,"")</f>
      </c>
      <c r="G321" s="312">
        <f>IF(F321&lt;&gt;"",Program!AK329,"")</f>
      </c>
    </row>
    <row r="322" spans="1:7" ht="12.75">
      <c r="A322" s="232"/>
      <c r="B322" s="221"/>
      <c r="C322" s="230"/>
      <c r="D322" s="231"/>
      <c r="E322" s="184"/>
      <c r="F322" s="176">
        <f>IF(AND(Program!AJ330&lt;&gt;"Grand Total",Program!AJ330&lt;&gt;0),Program!AJ330,"")</f>
      </c>
      <c r="G322" s="312">
        <f>IF(F322&lt;&gt;"",Program!AK330,"")</f>
      </c>
    </row>
    <row r="323" spans="1:7" ht="12.75">
      <c r="A323" s="232"/>
      <c r="B323" s="221"/>
      <c r="C323" s="230"/>
      <c r="D323" s="231"/>
      <c r="E323" s="184"/>
      <c r="F323" s="176">
        <f>IF(AND(Program!AJ331&lt;&gt;"Grand Total",Program!AJ331&lt;&gt;0),Program!AJ331,"")</f>
      </c>
      <c r="G323" s="312">
        <f>IF(F323&lt;&gt;"",Program!AK331,"")</f>
      </c>
    </row>
    <row r="324" spans="1:7" ht="12.75">
      <c r="A324" s="232"/>
      <c r="B324" s="221"/>
      <c r="C324" s="230"/>
      <c r="D324" s="231"/>
      <c r="E324" s="184"/>
      <c r="F324" s="176">
        <f>IF(AND(Program!AJ332&lt;&gt;"Grand Total",Program!AJ332&lt;&gt;0),Program!AJ332,"")</f>
      </c>
      <c r="G324" s="312">
        <f>IF(F324&lt;&gt;"",Program!AK332,"")</f>
      </c>
    </row>
    <row r="325" spans="1:7" ht="12.75">
      <c r="A325" s="232"/>
      <c r="B325" s="221"/>
      <c r="C325" s="230"/>
      <c r="D325" s="231"/>
      <c r="E325" s="184"/>
      <c r="F325" s="176">
        <f>IF(AND(Program!AJ333&lt;&gt;"Grand Total",Program!AJ333&lt;&gt;0),Program!AJ333,"")</f>
      </c>
      <c r="G325" s="312">
        <f>IF(F325&lt;&gt;"",Program!AK333,"")</f>
      </c>
    </row>
    <row r="326" spans="1:7" ht="12.75">
      <c r="A326" s="232"/>
      <c r="B326" s="221"/>
      <c r="C326" s="230"/>
      <c r="D326" s="231"/>
      <c r="E326" s="184"/>
      <c r="F326" s="176">
        <f>IF(AND(Program!AJ334&lt;&gt;"Grand Total",Program!AJ334&lt;&gt;0),Program!AJ334,"")</f>
      </c>
      <c r="G326" s="312">
        <f>IF(F326&lt;&gt;"",Program!AK334,"")</f>
      </c>
    </row>
    <row r="327" spans="1:7" ht="12.75">
      <c r="A327" s="232"/>
      <c r="B327" s="221"/>
      <c r="C327" s="230"/>
      <c r="D327" s="231"/>
      <c r="E327" s="184"/>
      <c r="F327" s="176">
        <f>IF(AND(Program!AJ335&lt;&gt;"Grand Total",Program!AJ335&lt;&gt;0),Program!AJ335,"")</f>
      </c>
      <c r="G327" s="312">
        <f>IF(F327&lt;&gt;"",Program!AK335,"")</f>
      </c>
    </row>
    <row r="328" spans="1:7" ht="12.75">
      <c r="A328" s="232"/>
      <c r="B328" s="221"/>
      <c r="C328" s="230"/>
      <c r="D328" s="231"/>
      <c r="E328" s="184"/>
      <c r="F328" s="176">
        <f>IF(AND(Program!AJ336&lt;&gt;"Grand Total",Program!AJ336&lt;&gt;0),Program!AJ336,"")</f>
      </c>
      <c r="G328" s="312">
        <f>IF(F328&lt;&gt;"",Program!AK336,"")</f>
      </c>
    </row>
    <row r="329" spans="1:7" ht="12.75">
      <c r="A329" s="232"/>
      <c r="B329" s="221"/>
      <c r="C329" s="230"/>
      <c r="D329" s="231"/>
      <c r="E329" s="184"/>
      <c r="F329" s="176">
        <f>IF(AND(Program!AJ337&lt;&gt;"Grand Total",Program!AJ337&lt;&gt;0),Program!AJ337,"")</f>
      </c>
      <c r="G329" s="312">
        <f>IF(F329&lt;&gt;"",Program!AK337,"")</f>
      </c>
    </row>
    <row r="330" spans="1:7" ht="12.75">
      <c r="A330" s="232"/>
      <c r="B330" s="221"/>
      <c r="C330" s="230"/>
      <c r="D330" s="231"/>
      <c r="E330" s="184"/>
      <c r="F330" s="176">
        <f>IF(AND(Program!AJ338&lt;&gt;"Grand Total",Program!AJ338&lt;&gt;0),Program!AJ338,"")</f>
      </c>
      <c r="G330" s="312">
        <f>IF(F330&lt;&gt;"",Program!AK338,"")</f>
      </c>
    </row>
    <row r="331" spans="1:7" ht="12.75">
      <c r="A331" s="232"/>
      <c r="B331" s="221"/>
      <c r="C331" s="230"/>
      <c r="D331" s="231"/>
      <c r="E331" s="184"/>
      <c r="F331" s="176">
        <f>IF(AND(Program!AJ339&lt;&gt;"Grand Total",Program!AJ339&lt;&gt;0),Program!AJ339,"")</f>
      </c>
      <c r="G331" s="312">
        <f>IF(F331&lt;&gt;"",Program!AK339,"")</f>
      </c>
    </row>
    <row r="332" spans="1:7" ht="12.75">
      <c r="A332" s="232"/>
      <c r="B332" s="221"/>
      <c r="C332" s="230"/>
      <c r="D332" s="231"/>
      <c r="E332" s="184"/>
      <c r="F332" s="176">
        <f>IF(AND(Program!AJ340&lt;&gt;"Grand Total",Program!AJ340&lt;&gt;0),Program!AJ340,"")</f>
      </c>
      <c r="G332" s="312">
        <f>IF(F332&lt;&gt;"",Program!AK340,"")</f>
      </c>
    </row>
    <row r="333" spans="1:7" ht="12.75">
      <c r="A333" s="232"/>
      <c r="B333" s="221"/>
      <c r="C333" s="230"/>
      <c r="D333" s="231"/>
      <c r="E333" s="184"/>
      <c r="F333" s="176">
        <f>IF(AND(Program!AJ341&lt;&gt;"Grand Total",Program!AJ341&lt;&gt;0),Program!AJ341,"")</f>
      </c>
      <c r="G333" s="312">
        <f>IF(F333&lt;&gt;"",Program!AK341,"")</f>
      </c>
    </row>
    <row r="334" spans="1:7" ht="12.75">
      <c r="A334" s="232"/>
      <c r="B334" s="221"/>
      <c r="C334" s="230"/>
      <c r="D334" s="231"/>
      <c r="E334" s="184"/>
      <c r="F334" s="176">
        <f>IF(AND(Program!AJ342&lt;&gt;"Grand Total",Program!AJ342&lt;&gt;0),Program!AJ342,"")</f>
      </c>
      <c r="G334" s="312">
        <f>IF(F334&lt;&gt;"",Program!AK342,"")</f>
      </c>
    </row>
    <row r="335" spans="1:7" ht="12.75">
      <c r="A335" s="232"/>
      <c r="B335" s="221"/>
      <c r="C335" s="230"/>
      <c r="D335" s="231"/>
      <c r="E335" s="184"/>
      <c r="F335" s="176">
        <f>IF(AND(Program!AJ343&lt;&gt;"Grand Total",Program!AJ343&lt;&gt;0),Program!AJ343,"")</f>
      </c>
      <c r="G335" s="312">
        <f>IF(F335&lt;&gt;"",Program!AK343,"")</f>
      </c>
    </row>
    <row r="336" spans="1:7" ht="12.75">
      <c r="A336" s="232"/>
      <c r="B336" s="221"/>
      <c r="C336" s="230"/>
      <c r="D336" s="231"/>
      <c r="E336" s="184"/>
      <c r="F336" s="176">
        <f>IF(AND(Program!AJ344&lt;&gt;"Grand Total",Program!AJ344&lt;&gt;0),Program!AJ344,"")</f>
      </c>
      <c r="G336" s="312">
        <f>IF(F336&lt;&gt;"",Program!AK344,"")</f>
      </c>
    </row>
    <row r="337" spans="1:7" ht="12.75">
      <c r="A337" s="232"/>
      <c r="B337" s="221"/>
      <c r="C337" s="230"/>
      <c r="D337" s="231"/>
      <c r="E337" s="184"/>
      <c r="F337" s="176">
        <f>IF(AND(Program!AJ345&lt;&gt;"Grand Total",Program!AJ345&lt;&gt;0),Program!AJ345,"")</f>
      </c>
      <c r="G337" s="312">
        <f>IF(F337&lt;&gt;"",Program!AK345,"")</f>
      </c>
    </row>
    <row r="338" spans="1:7" ht="12.75">
      <c r="A338" s="232"/>
      <c r="B338" s="221"/>
      <c r="C338" s="230"/>
      <c r="D338" s="231"/>
      <c r="E338" s="184"/>
      <c r="F338" s="176">
        <f>IF(AND(Program!AJ346&lt;&gt;"Grand Total",Program!AJ346&lt;&gt;0),Program!AJ346,"")</f>
      </c>
      <c r="G338" s="312">
        <f>IF(F338&lt;&gt;"",Program!AK346,"")</f>
      </c>
    </row>
    <row r="339" spans="1:7" ht="12.75">
      <c r="A339" s="232"/>
      <c r="B339" s="221"/>
      <c r="C339" s="230"/>
      <c r="D339" s="231"/>
      <c r="E339" s="184"/>
      <c r="F339" s="176">
        <f>IF(AND(Program!AJ347&lt;&gt;"Grand Total",Program!AJ347&lt;&gt;0),Program!AJ347,"")</f>
      </c>
      <c r="G339" s="312">
        <f>IF(F339&lt;&gt;"",Program!AK347,"")</f>
      </c>
    </row>
    <row r="340" spans="1:7" ht="12.75">
      <c r="A340" s="232"/>
      <c r="B340" s="221"/>
      <c r="C340" s="230"/>
      <c r="D340" s="231"/>
      <c r="E340" s="184"/>
      <c r="F340" s="176">
        <f>IF(AND(Program!AJ348&lt;&gt;"Grand Total",Program!AJ348&lt;&gt;0),Program!AJ348,"")</f>
      </c>
      <c r="G340" s="312">
        <f>IF(F340&lt;&gt;"",Program!AK348,"")</f>
      </c>
    </row>
    <row r="341" spans="1:7" ht="12.75">
      <c r="A341" s="232"/>
      <c r="B341" s="221"/>
      <c r="C341" s="230"/>
      <c r="D341" s="231"/>
      <c r="E341" s="184"/>
      <c r="F341" s="176">
        <f>IF(AND(Program!AJ349&lt;&gt;"Grand Total",Program!AJ349&lt;&gt;0),Program!AJ349,"")</f>
      </c>
      <c r="G341" s="312">
        <f>IF(F341&lt;&gt;"",Program!AK349,"")</f>
      </c>
    </row>
    <row r="342" spans="1:7" ht="12.75">
      <c r="A342" s="232"/>
      <c r="B342" s="221"/>
      <c r="C342" s="230"/>
      <c r="D342" s="231"/>
      <c r="E342" s="184"/>
      <c r="F342" s="176">
        <f>IF(AND(Program!AJ350&lt;&gt;"Grand Total",Program!AJ350&lt;&gt;0),Program!AJ350,"")</f>
      </c>
      <c r="G342" s="312">
        <f>IF(F342&lt;&gt;"",Program!AK350,"")</f>
      </c>
    </row>
    <row r="343" spans="1:7" ht="12.75">
      <c r="A343" s="232"/>
      <c r="B343" s="221"/>
      <c r="C343" s="230"/>
      <c r="D343" s="231"/>
      <c r="E343" s="184"/>
      <c r="F343" s="176">
        <f>IF(AND(Program!AJ351&lt;&gt;"Grand Total",Program!AJ351&lt;&gt;0),Program!AJ351,"")</f>
      </c>
      <c r="G343" s="312">
        <f>IF(F343&lt;&gt;"",Program!AK351,"")</f>
      </c>
    </row>
    <row r="344" spans="1:7" ht="12.75">
      <c r="A344" s="232"/>
      <c r="B344" s="221"/>
      <c r="C344" s="230"/>
      <c r="D344" s="231"/>
      <c r="E344" s="184"/>
      <c r="F344" s="176">
        <f>IF(AND(Program!AJ352&lt;&gt;"Grand Total",Program!AJ352&lt;&gt;0),Program!AJ352,"")</f>
      </c>
      <c r="G344" s="312">
        <f>IF(F344&lt;&gt;"",Program!AK352,"")</f>
      </c>
    </row>
    <row r="345" spans="1:7" ht="12.75">
      <c r="A345" s="232"/>
      <c r="B345" s="221"/>
      <c r="C345" s="230"/>
      <c r="D345" s="231"/>
      <c r="E345" s="184"/>
      <c r="F345" s="176">
        <f>IF(AND(Program!AJ353&lt;&gt;"Grand Total",Program!AJ353&lt;&gt;0),Program!AJ353,"")</f>
      </c>
      <c r="G345" s="312">
        <f>IF(F345&lt;&gt;"",Program!AK353,"")</f>
      </c>
    </row>
    <row r="346" spans="1:7" ht="12.75">
      <c r="A346" s="232"/>
      <c r="B346" s="221"/>
      <c r="C346" s="230"/>
      <c r="D346" s="231"/>
      <c r="E346" s="184"/>
      <c r="F346" s="176">
        <f>IF(AND(Program!AJ354&lt;&gt;"Grand Total",Program!AJ354&lt;&gt;0),Program!AJ354,"")</f>
      </c>
      <c r="G346" s="312">
        <f>IF(F346&lt;&gt;"",Program!AK354,"")</f>
      </c>
    </row>
    <row r="347" spans="1:7" ht="12.75">
      <c r="A347" s="232"/>
      <c r="B347" s="221"/>
      <c r="C347" s="230"/>
      <c r="D347" s="231"/>
      <c r="E347" s="184"/>
      <c r="F347" s="176">
        <f>IF(AND(Program!AJ355&lt;&gt;"Grand Total",Program!AJ355&lt;&gt;0),Program!AJ355,"")</f>
      </c>
      <c r="G347" s="312">
        <f>IF(F347&lt;&gt;"",Program!AK355,"")</f>
      </c>
    </row>
    <row r="348" spans="1:7" ht="12.75">
      <c r="A348" s="232"/>
      <c r="B348" s="221"/>
      <c r="C348" s="230"/>
      <c r="D348" s="231"/>
      <c r="E348" s="184"/>
      <c r="F348" s="176">
        <f>IF(AND(Program!AJ356&lt;&gt;"Grand Total",Program!AJ356&lt;&gt;0),Program!AJ356,"")</f>
      </c>
      <c r="G348" s="312">
        <f>IF(F348&lt;&gt;"",Program!AK356,"")</f>
      </c>
    </row>
    <row r="349" spans="1:7" ht="12.75">
      <c r="A349" s="232"/>
      <c r="B349" s="221"/>
      <c r="C349" s="230"/>
      <c r="D349" s="231"/>
      <c r="E349" s="184"/>
      <c r="F349" s="176">
        <f>IF(AND(Program!AJ357&lt;&gt;"Grand Total",Program!AJ357&lt;&gt;0),Program!AJ357,"")</f>
      </c>
      <c r="G349" s="312">
        <f>IF(F349&lt;&gt;"",Program!AK357,"")</f>
      </c>
    </row>
    <row r="350" spans="1:7" ht="12.75">
      <c r="A350" s="232"/>
      <c r="B350" s="221"/>
      <c r="C350" s="230"/>
      <c r="D350" s="231"/>
      <c r="E350" s="184"/>
      <c r="F350" s="176">
        <f>IF(AND(Program!AJ358&lt;&gt;"Grand Total",Program!AJ358&lt;&gt;0),Program!AJ358,"")</f>
      </c>
      <c r="G350" s="312">
        <f>IF(F350&lt;&gt;"",Program!AK358,"")</f>
      </c>
    </row>
    <row r="351" spans="1:7" ht="12.75">
      <c r="A351" s="232"/>
      <c r="B351" s="221"/>
      <c r="C351" s="230"/>
      <c r="D351" s="231"/>
      <c r="E351" s="184"/>
      <c r="F351" s="176">
        <f>IF(AND(Program!AJ359&lt;&gt;"Grand Total",Program!AJ359&lt;&gt;0),Program!AJ359,"")</f>
      </c>
      <c r="G351" s="312">
        <f>IF(F351&lt;&gt;"",Program!AK359,"")</f>
      </c>
    </row>
    <row r="352" spans="1:7" ht="12.75">
      <c r="A352" s="232"/>
      <c r="B352" s="221"/>
      <c r="C352" s="230"/>
      <c r="D352" s="231"/>
      <c r="E352" s="184"/>
      <c r="F352" s="176">
        <f>IF(AND(Program!AJ360&lt;&gt;"Grand Total",Program!AJ360&lt;&gt;0),Program!AJ360,"")</f>
      </c>
      <c r="G352" s="312">
        <f>IF(F352&lt;&gt;"",Program!AK360,"")</f>
      </c>
    </row>
    <row r="353" spans="1:7" ht="12.75">
      <c r="A353" s="232"/>
      <c r="B353" s="221"/>
      <c r="C353" s="230"/>
      <c r="D353" s="231"/>
      <c r="E353" s="184"/>
      <c r="F353" s="176">
        <f>IF(AND(Program!AJ361&lt;&gt;"Grand Total",Program!AJ361&lt;&gt;0),Program!AJ361,"")</f>
      </c>
      <c r="G353" s="312">
        <f>IF(F353&lt;&gt;"",Program!AK361,"")</f>
      </c>
    </row>
    <row r="354" spans="1:7" ht="12.75">
      <c r="A354" s="232"/>
      <c r="B354" s="221"/>
      <c r="C354" s="230"/>
      <c r="D354" s="231"/>
      <c r="E354" s="184"/>
      <c r="F354" s="176">
        <f>IF(AND(Program!AJ362&lt;&gt;"Grand Total",Program!AJ362&lt;&gt;0),Program!AJ362,"")</f>
      </c>
      <c r="G354" s="312">
        <f>IF(F354&lt;&gt;"",Program!AK362,"")</f>
      </c>
    </row>
    <row r="355" spans="1:7" ht="12.75">
      <c r="A355" s="232"/>
      <c r="B355" s="221"/>
      <c r="C355" s="230"/>
      <c r="D355" s="231"/>
      <c r="E355" s="184"/>
      <c r="F355" s="176">
        <f>IF(AND(Program!AJ363&lt;&gt;"Grand Total",Program!AJ363&lt;&gt;0),Program!AJ363,"")</f>
      </c>
      <c r="G355" s="312">
        <f>IF(F355&lt;&gt;"",Program!AK363,"")</f>
      </c>
    </row>
    <row r="356" spans="1:7" ht="12.75">
      <c r="A356" s="232"/>
      <c r="B356" s="221"/>
      <c r="C356" s="230"/>
      <c r="D356" s="231"/>
      <c r="E356" s="184"/>
      <c r="F356" s="176">
        <f>IF(AND(Program!AJ364&lt;&gt;"Grand Total",Program!AJ364&lt;&gt;0),Program!AJ364,"")</f>
      </c>
      <c r="G356" s="312">
        <f>IF(F356&lt;&gt;"",Program!AK364,"")</f>
      </c>
    </row>
    <row r="357" spans="1:7" ht="12.75">
      <c r="A357" s="232"/>
      <c r="B357" s="221"/>
      <c r="C357" s="230"/>
      <c r="D357" s="231"/>
      <c r="E357" s="184"/>
      <c r="F357" s="176">
        <f>IF(AND(Program!AJ365&lt;&gt;"Grand Total",Program!AJ365&lt;&gt;0),Program!AJ365,"")</f>
      </c>
      <c r="G357" s="312">
        <f>IF(F357&lt;&gt;"",Program!AK365,"")</f>
      </c>
    </row>
    <row r="358" spans="1:7" ht="12.75">
      <c r="A358" s="232"/>
      <c r="B358" s="221"/>
      <c r="C358" s="230"/>
      <c r="D358" s="231"/>
      <c r="E358" s="184"/>
      <c r="F358" s="176">
        <f>IF(AND(Program!AJ366&lt;&gt;"Grand Total",Program!AJ366&lt;&gt;0),Program!AJ366,"")</f>
      </c>
      <c r="G358" s="312">
        <f>IF(F358&lt;&gt;"",Program!AK366,"")</f>
      </c>
    </row>
    <row r="359" spans="1:7" ht="12.75">
      <c r="A359" s="232"/>
      <c r="B359" s="221"/>
      <c r="C359" s="230"/>
      <c r="D359" s="231"/>
      <c r="E359" s="184"/>
      <c r="F359" s="176">
        <f>IF(AND(Program!AJ367&lt;&gt;"Grand Total",Program!AJ367&lt;&gt;0),Program!AJ367,"")</f>
      </c>
      <c r="G359" s="312">
        <f>IF(F359&lt;&gt;"",Program!AK367,"")</f>
      </c>
    </row>
    <row r="360" spans="1:7" ht="12.75">
      <c r="A360" s="232"/>
      <c r="B360" s="221"/>
      <c r="C360" s="230"/>
      <c r="D360" s="231"/>
      <c r="E360" s="184"/>
      <c r="F360" s="176">
        <f>IF(AND(Program!AJ368&lt;&gt;"Grand Total",Program!AJ368&lt;&gt;0),Program!AJ368,"")</f>
      </c>
      <c r="G360" s="312">
        <f>IF(F360&lt;&gt;"",Program!AK368,"")</f>
      </c>
    </row>
    <row r="361" spans="1:7" ht="12.75">
      <c r="A361" s="232"/>
      <c r="B361" s="221"/>
      <c r="C361" s="230"/>
      <c r="D361" s="231"/>
      <c r="E361" s="184"/>
      <c r="F361" s="176">
        <f>IF(AND(Program!AJ369&lt;&gt;"Grand Total",Program!AJ369&lt;&gt;0),Program!AJ369,"")</f>
      </c>
      <c r="G361" s="312">
        <f>IF(F361&lt;&gt;"",Program!AK369,"")</f>
      </c>
    </row>
    <row r="362" spans="1:7" ht="12.75">
      <c r="A362" s="232"/>
      <c r="B362" s="221"/>
      <c r="C362" s="230"/>
      <c r="D362" s="231"/>
      <c r="E362" s="184"/>
      <c r="F362" s="176">
        <f>IF(AND(Program!AJ370&lt;&gt;"Grand Total",Program!AJ370&lt;&gt;0),Program!AJ370,"")</f>
      </c>
      <c r="G362" s="312">
        <f>IF(F362&lt;&gt;"",Program!AK370,"")</f>
      </c>
    </row>
    <row r="363" spans="1:7" ht="12.75">
      <c r="A363" s="232"/>
      <c r="B363" s="221"/>
      <c r="C363" s="230"/>
      <c r="D363" s="231"/>
      <c r="E363" s="184"/>
      <c r="F363" s="176">
        <f>IF(AND(Program!AJ371&lt;&gt;"Grand Total",Program!AJ371&lt;&gt;0),Program!AJ371,"")</f>
      </c>
      <c r="G363" s="312">
        <f>IF(F363&lt;&gt;"",Program!AK371,"")</f>
      </c>
    </row>
    <row r="364" spans="1:7" ht="12.75">
      <c r="A364" s="232"/>
      <c r="B364" s="221"/>
      <c r="C364" s="230"/>
      <c r="D364" s="231"/>
      <c r="E364" s="184"/>
      <c r="F364" s="176">
        <f>IF(AND(Program!AJ372&lt;&gt;"Grand Total",Program!AJ372&lt;&gt;0),Program!AJ372,"")</f>
      </c>
      <c r="G364" s="312">
        <f>IF(F364&lt;&gt;"",Program!AK372,"")</f>
      </c>
    </row>
    <row r="365" spans="1:7" ht="12.75">
      <c r="A365" s="232"/>
      <c r="B365" s="221"/>
      <c r="C365" s="230"/>
      <c r="D365" s="231"/>
      <c r="E365" s="184"/>
      <c r="F365" s="176">
        <f>IF(AND(Program!AJ373&lt;&gt;"Grand Total",Program!AJ373&lt;&gt;0),Program!AJ373,"")</f>
      </c>
      <c r="G365" s="312">
        <f>IF(F365&lt;&gt;"",Program!AK373,"")</f>
      </c>
    </row>
    <row r="366" spans="1:7" ht="12.75">
      <c r="A366" s="232"/>
      <c r="B366" s="221"/>
      <c r="C366" s="230"/>
      <c r="D366" s="231"/>
      <c r="E366" s="184"/>
      <c r="F366" s="176">
        <f>IF(AND(Program!AJ374&lt;&gt;"Grand Total",Program!AJ374&lt;&gt;0),Program!AJ374,"")</f>
      </c>
      <c r="G366" s="312">
        <f>IF(F366&lt;&gt;"",Program!AK374,"")</f>
      </c>
    </row>
    <row r="367" spans="1:7" ht="12.75">
      <c r="A367" s="232"/>
      <c r="B367" s="221"/>
      <c r="C367" s="230"/>
      <c r="D367" s="231"/>
      <c r="E367" s="184"/>
      <c r="F367" s="176">
        <f>IF(AND(Program!AJ375&lt;&gt;"Grand Total",Program!AJ375&lt;&gt;0),Program!AJ375,"")</f>
      </c>
      <c r="G367" s="312">
        <f>IF(F367&lt;&gt;"",Program!AK375,"")</f>
      </c>
    </row>
    <row r="368" spans="1:7" ht="12.75">
      <c r="A368" s="232"/>
      <c r="B368" s="221"/>
      <c r="C368" s="230"/>
      <c r="D368" s="231"/>
      <c r="E368" s="184"/>
      <c r="F368" s="176">
        <f>IF(AND(Program!AJ376&lt;&gt;"Grand Total",Program!AJ376&lt;&gt;0),Program!AJ376,"")</f>
      </c>
      <c r="G368" s="312">
        <f>IF(F368&lt;&gt;"",Program!AK376,"")</f>
      </c>
    </row>
    <row r="369" spans="1:7" ht="12.75">
      <c r="A369" s="232"/>
      <c r="B369" s="221"/>
      <c r="C369" s="230"/>
      <c r="D369" s="231"/>
      <c r="E369" s="184"/>
      <c r="F369" s="176">
        <f>IF(AND(Program!AJ377&lt;&gt;"Grand Total",Program!AJ377&lt;&gt;0),Program!AJ377,"")</f>
      </c>
      <c r="G369" s="312">
        <f>IF(F369&lt;&gt;"",Program!AK377,"")</f>
      </c>
    </row>
    <row r="370" spans="1:7" ht="12.75">
      <c r="A370" s="232"/>
      <c r="B370" s="221"/>
      <c r="C370" s="230"/>
      <c r="D370" s="231"/>
      <c r="E370" s="184"/>
      <c r="F370" s="176">
        <f>IF(AND(Program!AJ378&lt;&gt;"Grand Total",Program!AJ378&lt;&gt;0),Program!AJ378,"")</f>
      </c>
      <c r="G370" s="312">
        <f>IF(F370&lt;&gt;"",Program!AK378,"")</f>
      </c>
    </row>
    <row r="371" spans="1:7" ht="12.75">
      <c r="A371" s="232"/>
      <c r="B371" s="221"/>
      <c r="C371" s="230"/>
      <c r="D371" s="231"/>
      <c r="E371" s="184"/>
      <c r="F371" s="176">
        <f>IF(AND(Program!AJ379&lt;&gt;"Grand Total",Program!AJ379&lt;&gt;0),Program!AJ379,"")</f>
      </c>
      <c r="G371" s="312">
        <f>IF(F371&lt;&gt;"",Program!AK379,"")</f>
      </c>
    </row>
    <row r="372" spans="1:7" ht="12.75">
      <c r="A372" s="232"/>
      <c r="B372" s="221"/>
      <c r="C372" s="230"/>
      <c r="D372" s="231"/>
      <c r="E372" s="184"/>
      <c r="F372" s="176">
        <f>IF(AND(Program!AJ380&lt;&gt;"Grand Total",Program!AJ380&lt;&gt;0),Program!AJ380,"")</f>
      </c>
      <c r="G372" s="312">
        <f>IF(F372&lt;&gt;"",Program!AK380,"")</f>
      </c>
    </row>
    <row r="373" spans="1:7" ht="12.75">
      <c r="A373" s="232"/>
      <c r="B373" s="221"/>
      <c r="C373" s="230"/>
      <c r="D373" s="231"/>
      <c r="E373" s="184"/>
      <c r="F373" s="176">
        <f>IF(AND(Program!AJ381&lt;&gt;"Grand Total",Program!AJ381&lt;&gt;0),Program!AJ381,"")</f>
      </c>
      <c r="G373" s="312">
        <f>IF(F373&lt;&gt;"",Program!AK381,"")</f>
      </c>
    </row>
    <row r="374" spans="1:7" ht="12.75">
      <c r="A374" s="232"/>
      <c r="B374" s="221"/>
      <c r="C374" s="230"/>
      <c r="D374" s="231"/>
      <c r="E374" s="184"/>
      <c r="F374" s="176">
        <f>IF(AND(Program!AJ382&lt;&gt;"Grand Total",Program!AJ382&lt;&gt;0),Program!AJ382,"")</f>
      </c>
      <c r="G374" s="312">
        <f>IF(F374&lt;&gt;"",Program!AK382,"")</f>
      </c>
    </row>
    <row r="375" spans="1:7" ht="12.75">
      <c r="A375" s="232"/>
      <c r="B375" s="221"/>
      <c r="C375" s="230"/>
      <c r="D375" s="231"/>
      <c r="E375" s="184"/>
      <c r="F375" s="176">
        <f>IF(AND(Program!AJ383&lt;&gt;"Grand Total",Program!AJ383&lt;&gt;0),Program!AJ383,"")</f>
      </c>
      <c r="G375" s="312">
        <f>IF(F375&lt;&gt;"",Program!AK383,"")</f>
      </c>
    </row>
    <row r="376" spans="1:7" ht="12.75">
      <c r="A376" s="232"/>
      <c r="B376" s="221"/>
      <c r="C376" s="230"/>
      <c r="D376" s="231"/>
      <c r="E376" s="184"/>
      <c r="F376" s="176">
        <f>IF(AND(Program!AJ384&lt;&gt;"Grand Total",Program!AJ384&lt;&gt;0),Program!AJ384,"")</f>
      </c>
      <c r="G376" s="312">
        <f>IF(F376&lt;&gt;"",Program!AK384,"")</f>
      </c>
    </row>
    <row r="377" spans="1:7" ht="12.75">
      <c r="A377" s="232"/>
      <c r="B377" s="221"/>
      <c r="C377" s="230"/>
      <c r="D377" s="231"/>
      <c r="E377" s="184"/>
      <c r="F377" s="176">
        <f>IF(AND(Program!AJ385&lt;&gt;"Grand Total",Program!AJ385&lt;&gt;0),Program!AJ385,"")</f>
      </c>
      <c r="G377" s="312">
        <f>IF(F377&lt;&gt;"",Program!AK385,"")</f>
      </c>
    </row>
    <row r="378" spans="1:7" ht="12.75">
      <c r="A378" s="232"/>
      <c r="B378" s="221"/>
      <c r="C378" s="230"/>
      <c r="D378" s="231"/>
      <c r="E378" s="184"/>
      <c r="F378" s="176">
        <f>IF(AND(Program!AJ386&lt;&gt;"Grand Total",Program!AJ386&lt;&gt;0),Program!AJ386,"")</f>
      </c>
      <c r="G378" s="312">
        <f>IF(F378&lt;&gt;"",Program!AK386,"")</f>
      </c>
    </row>
    <row r="379" spans="1:7" ht="12.75">
      <c r="A379" s="232"/>
      <c r="B379" s="221"/>
      <c r="C379" s="230"/>
      <c r="D379" s="231"/>
      <c r="E379" s="184"/>
      <c r="F379" s="176">
        <f>IF(AND(Program!AJ387&lt;&gt;"Grand Total",Program!AJ387&lt;&gt;0),Program!AJ387,"")</f>
      </c>
      <c r="G379" s="312">
        <f>IF(F379&lt;&gt;"",Program!AK387,"")</f>
      </c>
    </row>
    <row r="380" spans="1:7" ht="12.75">
      <c r="A380" s="232"/>
      <c r="B380" s="221"/>
      <c r="C380" s="230"/>
      <c r="D380" s="231"/>
      <c r="E380" s="184"/>
      <c r="F380" s="176">
        <f>IF(AND(Program!AJ388&lt;&gt;"Grand Total",Program!AJ388&lt;&gt;0),Program!AJ388,"")</f>
      </c>
      <c r="G380" s="312">
        <f>IF(F380&lt;&gt;"",Program!AK388,"")</f>
      </c>
    </row>
    <row r="381" spans="1:7" ht="12.75">
      <c r="A381" s="232"/>
      <c r="B381" s="221"/>
      <c r="C381" s="230"/>
      <c r="D381" s="231"/>
      <c r="E381" s="184"/>
      <c r="F381" s="176">
        <f>IF(AND(Program!AJ389&lt;&gt;"Grand Total",Program!AJ389&lt;&gt;0),Program!AJ389,"")</f>
      </c>
      <c r="G381" s="312">
        <f>IF(F381&lt;&gt;"",Program!AK389,"")</f>
      </c>
    </row>
    <row r="382" spans="1:7" ht="12.75">
      <c r="A382" s="232"/>
      <c r="B382" s="221"/>
      <c r="C382" s="230"/>
      <c r="D382" s="231"/>
      <c r="E382" s="184"/>
      <c r="F382" s="176">
        <f>IF(AND(Program!AJ390&lt;&gt;"Grand Total",Program!AJ390&lt;&gt;0),Program!AJ390,"")</f>
      </c>
      <c r="G382" s="312">
        <f>IF(F382&lt;&gt;"",Program!AK390,"")</f>
      </c>
    </row>
    <row r="383" spans="1:7" ht="12.75">
      <c r="A383" s="232"/>
      <c r="B383" s="221"/>
      <c r="C383" s="230"/>
      <c r="D383" s="231"/>
      <c r="E383" s="184"/>
      <c r="F383" s="176">
        <f>IF(AND(Program!AJ391&lt;&gt;"Grand Total",Program!AJ391&lt;&gt;0),Program!AJ391,"")</f>
      </c>
      <c r="G383" s="312">
        <f>IF(F383&lt;&gt;"",Program!AK391,"")</f>
      </c>
    </row>
    <row r="384" spans="1:7" ht="12.75">
      <c r="A384" s="232"/>
      <c r="B384" s="221"/>
      <c r="C384" s="230"/>
      <c r="D384" s="231"/>
      <c r="E384" s="184"/>
      <c r="F384" s="176">
        <f>IF(AND(Program!AJ392&lt;&gt;"Grand Total",Program!AJ392&lt;&gt;0),Program!AJ392,"")</f>
      </c>
      <c r="G384" s="312">
        <f>IF(F384&lt;&gt;"",Program!AK392,"")</f>
      </c>
    </row>
    <row r="385" spans="1:7" ht="12.75">
      <c r="A385" s="232"/>
      <c r="B385" s="221"/>
      <c r="C385" s="230"/>
      <c r="D385" s="231"/>
      <c r="E385" s="184"/>
      <c r="F385" s="176">
        <f>IF(AND(Program!AJ393&lt;&gt;"Grand Total",Program!AJ393&lt;&gt;0),Program!AJ393,"")</f>
      </c>
      <c r="G385" s="312">
        <f>IF(F385&lt;&gt;"",Program!AK393,"")</f>
      </c>
    </row>
    <row r="386" spans="1:7" ht="12.75">
      <c r="A386" s="232"/>
      <c r="B386" s="221"/>
      <c r="C386" s="230"/>
      <c r="D386" s="231"/>
      <c r="E386" s="184"/>
      <c r="F386" s="176">
        <f>IF(AND(Program!AJ394&lt;&gt;"Grand Total",Program!AJ394&lt;&gt;0),Program!AJ394,"")</f>
      </c>
      <c r="G386" s="312">
        <f>IF(F386&lt;&gt;"",Program!AK394,"")</f>
      </c>
    </row>
    <row r="387" spans="1:7" ht="12.75">
      <c r="A387" s="232"/>
      <c r="B387" s="221"/>
      <c r="C387" s="230"/>
      <c r="D387" s="231"/>
      <c r="E387" s="184"/>
      <c r="F387" s="176">
        <f>IF(AND(Program!AJ395&lt;&gt;"Grand Total",Program!AJ395&lt;&gt;0),Program!AJ395,"")</f>
      </c>
      <c r="G387" s="312">
        <f>IF(F387&lt;&gt;"",Program!AK395,"")</f>
      </c>
    </row>
    <row r="388" spans="1:7" ht="12.75">
      <c r="A388" s="232"/>
      <c r="B388" s="221"/>
      <c r="C388" s="230"/>
      <c r="D388" s="231"/>
      <c r="E388" s="184"/>
      <c r="F388" s="176">
        <f>IF(AND(Program!AJ396&lt;&gt;"Grand Total",Program!AJ396&lt;&gt;0),Program!AJ396,"")</f>
      </c>
      <c r="G388" s="312">
        <f>IF(F388&lt;&gt;"",Program!AK396,"")</f>
      </c>
    </row>
    <row r="389" spans="1:7" ht="12.75">
      <c r="A389" s="232"/>
      <c r="B389" s="221"/>
      <c r="C389" s="230"/>
      <c r="D389" s="231"/>
      <c r="E389" s="184"/>
      <c r="F389" s="176">
        <f>IF(AND(Program!AJ397&lt;&gt;"Grand Total",Program!AJ397&lt;&gt;0),Program!AJ397,"")</f>
      </c>
      <c r="G389" s="312">
        <f>IF(F389&lt;&gt;"",Program!AK397,"")</f>
      </c>
    </row>
    <row r="390" spans="1:7" ht="12.75">
      <c r="A390" s="232"/>
      <c r="B390" s="221"/>
      <c r="C390" s="230"/>
      <c r="D390" s="231"/>
      <c r="E390" s="184"/>
      <c r="F390" s="176">
        <f>IF(AND(Program!AJ398&lt;&gt;"Grand Total",Program!AJ398&lt;&gt;0),Program!AJ398,"")</f>
      </c>
      <c r="G390" s="312">
        <f>IF(F390&lt;&gt;"",Program!AK398,"")</f>
      </c>
    </row>
    <row r="391" spans="1:7" ht="12.75">
      <c r="A391" s="232"/>
      <c r="B391" s="221"/>
      <c r="C391" s="230"/>
      <c r="D391" s="231"/>
      <c r="E391" s="184"/>
      <c r="F391" s="176">
        <f>IF(AND(Program!AJ399&lt;&gt;"Grand Total",Program!AJ399&lt;&gt;0),Program!AJ399,"")</f>
      </c>
      <c r="G391" s="312">
        <f>IF(F391&lt;&gt;"",Program!AK399,"")</f>
      </c>
    </row>
    <row r="392" spans="1:7" ht="12.75">
      <c r="A392" s="232"/>
      <c r="B392" s="221"/>
      <c r="C392" s="230"/>
      <c r="D392" s="231"/>
      <c r="E392" s="184"/>
      <c r="F392" s="176">
        <f>IF(AND(Program!AJ400&lt;&gt;"Grand Total",Program!AJ400&lt;&gt;0),Program!AJ400,"")</f>
      </c>
      <c r="G392" s="312">
        <f>IF(F392&lt;&gt;"",Program!AK400,"")</f>
      </c>
    </row>
    <row r="393" spans="1:7" ht="12.75">
      <c r="A393" s="232"/>
      <c r="B393" s="221"/>
      <c r="C393" s="230"/>
      <c r="D393" s="231"/>
      <c r="E393" s="184"/>
      <c r="F393" s="176">
        <f>IF(AND(Program!AJ401&lt;&gt;"Grand Total",Program!AJ401&lt;&gt;0),Program!AJ401,"")</f>
      </c>
      <c r="G393" s="312">
        <f>IF(F393&lt;&gt;"",Program!AK401,"")</f>
      </c>
    </row>
    <row r="394" spans="1:7" ht="12.75">
      <c r="A394" s="232"/>
      <c r="B394" s="221"/>
      <c r="C394" s="230"/>
      <c r="D394" s="231"/>
      <c r="E394" s="184"/>
      <c r="F394" s="176">
        <f>IF(AND(Program!AJ402&lt;&gt;"Grand Total",Program!AJ402&lt;&gt;0),Program!AJ402,"")</f>
      </c>
      <c r="G394" s="312">
        <f>IF(F394&lt;&gt;"",Program!AK402,"")</f>
      </c>
    </row>
    <row r="395" spans="1:7" ht="12.75">
      <c r="A395" s="232"/>
      <c r="B395" s="221"/>
      <c r="C395" s="230"/>
      <c r="D395" s="231"/>
      <c r="E395" s="184"/>
      <c r="F395" s="176">
        <f>IF(AND(Program!AJ403&lt;&gt;"Grand Total",Program!AJ403&lt;&gt;0),Program!AJ403,"")</f>
      </c>
      <c r="G395" s="312">
        <f>IF(F395&lt;&gt;"",Program!AK403,"")</f>
      </c>
    </row>
    <row r="396" spans="1:7" ht="12.75">
      <c r="A396" s="232"/>
      <c r="B396" s="221"/>
      <c r="C396" s="230"/>
      <c r="D396" s="231"/>
      <c r="E396" s="184"/>
      <c r="F396" s="176">
        <f>IF(AND(Program!AJ404&lt;&gt;"Grand Total",Program!AJ404&lt;&gt;0),Program!AJ404,"")</f>
      </c>
      <c r="G396" s="312">
        <f>IF(F396&lt;&gt;"",Program!AK404,"")</f>
      </c>
    </row>
    <row r="397" spans="1:7" ht="12.75">
      <c r="A397" s="232"/>
      <c r="B397" s="221"/>
      <c r="C397" s="230"/>
      <c r="D397" s="231"/>
      <c r="E397" s="184"/>
      <c r="F397" s="176">
        <f>IF(AND(Program!AJ405&lt;&gt;"Grand Total",Program!AJ405&lt;&gt;0),Program!AJ405,"")</f>
      </c>
      <c r="G397" s="312">
        <f>IF(F397&lt;&gt;"",Program!AK405,"")</f>
      </c>
    </row>
    <row r="398" spans="1:7" ht="12.75">
      <c r="A398" s="232"/>
      <c r="B398" s="221"/>
      <c r="C398" s="230"/>
      <c r="D398" s="231"/>
      <c r="E398" s="184"/>
      <c r="F398" s="176">
        <f>IF(AND(Program!AJ406&lt;&gt;"Grand Total",Program!AJ406&lt;&gt;0),Program!AJ406,"")</f>
      </c>
      <c r="G398" s="312">
        <f>IF(F398&lt;&gt;"",Program!AK406,"")</f>
      </c>
    </row>
    <row r="399" spans="1:7" ht="12.75">
      <c r="A399" s="232"/>
      <c r="B399" s="221"/>
      <c r="C399" s="230"/>
      <c r="D399" s="231"/>
      <c r="E399" s="184"/>
      <c r="F399" s="176">
        <f>IF(AND(Program!AJ407&lt;&gt;"Grand Total",Program!AJ407&lt;&gt;0),Program!AJ407,"")</f>
      </c>
      <c r="G399" s="312">
        <f>IF(F399&lt;&gt;"",Program!AK407,"")</f>
      </c>
    </row>
    <row r="400" spans="1:7" ht="12.75">
      <c r="A400" s="232"/>
      <c r="B400" s="221"/>
      <c r="C400" s="230"/>
      <c r="D400" s="231"/>
      <c r="E400" s="184"/>
      <c r="F400" s="176">
        <f>IF(AND(Program!AJ408&lt;&gt;"Grand Total",Program!AJ408&lt;&gt;0),Program!AJ408,"")</f>
      </c>
      <c r="G400" s="312">
        <f>IF(F400&lt;&gt;"",Program!AK408,"")</f>
      </c>
    </row>
    <row r="401" spans="1:7" ht="12.75">
      <c r="A401" s="232"/>
      <c r="B401" s="221"/>
      <c r="C401" s="230"/>
      <c r="D401" s="231"/>
      <c r="E401" s="184"/>
      <c r="F401" s="176">
        <f>IF(AND(Program!AJ409&lt;&gt;"Grand Total",Program!AJ409&lt;&gt;0),Program!AJ409,"")</f>
      </c>
      <c r="G401" s="312">
        <f>IF(F401&lt;&gt;"",Program!AK409,"")</f>
      </c>
    </row>
    <row r="402" spans="1:7" ht="12.75">
      <c r="A402" s="232"/>
      <c r="B402" s="221"/>
      <c r="C402" s="230"/>
      <c r="D402" s="231"/>
      <c r="E402" s="184"/>
      <c r="F402" s="176">
        <f>IF(AND(Program!AJ410&lt;&gt;"Grand Total",Program!AJ410&lt;&gt;0),Program!AJ410,"")</f>
      </c>
      <c r="G402" s="312">
        <f>IF(F402&lt;&gt;"",Program!AK410,"")</f>
      </c>
    </row>
    <row r="403" spans="1:7" ht="12.75">
      <c r="A403" s="232"/>
      <c r="B403" s="221"/>
      <c r="C403" s="230"/>
      <c r="D403" s="231"/>
      <c r="E403" s="184"/>
      <c r="F403" s="176">
        <f>IF(AND(Program!AJ411&lt;&gt;"Grand Total",Program!AJ411&lt;&gt;0),Program!AJ411,"")</f>
      </c>
      <c r="G403" s="312">
        <f>IF(F403&lt;&gt;"",Program!AK411,"")</f>
      </c>
    </row>
    <row r="404" spans="1:7" ht="12.75">
      <c r="A404" s="232"/>
      <c r="B404" s="221"/>
      <c r="C404" s="230"/>
      <c r="D404" s="231"/>
      <c r="E404" s="184"/>
      <c r="F404" s="176">
        <f>IF(AND(Program!AJ412&lt;&gt;"Grand Total",Program!AJ412&lt;&gt;0),Program!AJ412,"")</f>
      </c>
      <c r="G404" s="312">
        <f>IF(F404&lt;&gt;"",Program!AK412,"")</f>
      </c>
    </row>
    <row r="405" spans="1:7" ht="12.75">
      <c r="A405" s="232"/>
      <c r="B405" s="221"/>
      <c r="C405" s="230"/>
      <c r="D405" s="231"/>
      <c r="E405" s="184"/>
      <c r="F405" s="176">
        <f>IF(AND(Program!AJ413&lt;&gt;"Grand Total",Program!AJ413&lt;&gt;0),Program!AJ413,"")</f>
      </c>
      <c r="G405" s="312">
        <f>IF(F405&lt;&gt;"",Program!AK413,"")</f>
      </c>
    </row>
    <row r="406" spans="1:7" ht="12.75">
      <c r="A406" s="232"/>
      <c r="B406" s="221"/>
      <c r="C406" s="230"/>
      <c r="D406" s="231"/>
      <c r="E406" s="184"/>
      <c r="F406" s="176">
        <f>IF(AND(Program!AJ414&lt;&gt;"Grand Total",Program!AJ414&lt;&gt;0),Program!AJ414,"")</f>
      </c>
      <c r="G406" s="312">
        <f>IF(F406&lt;&gt;"",Program!AK414,"")</f>
      </c>
    </row>
    <row r="407" spans="1:7" ht="12.75">
      <c r="A407" s="232"/>
      <c r="B407" s="221"/>
      <c r="C407" s="230"/>
      <c r="D407" s="231"/>
      <c r="E407" s="184"/>
      <c r="F407" s="176">
        <f>IF(AND(Program!AJ415&lt;&gt;"Grand Total",Program!AJ415&lt;&gt;0),Program!AJ415,"")</f>
      </c>
      <c r="G407" s="312">
        <f>IF(F407&lt;&gt;"",Program!AK415,"")</f>
      </c>
    </row>
    <row r="408" spans="1:7" ht="12.75">
      <c r="A408" s="232"/>
      <c r="B408" s="221"/>
      <c r="C408" s="230"/>
      <c r="D408" s="231"/>
      <c r="E408" s="184"/>
      <c r="F408" s="176">
        <f>IF(AND(Program!AJ416&lt;&gt;"Grand Total",Program!AJ416&lt;&gt;0),Program!AJ416,"")</f>
      </c>
      <c r="G408" s="312">
        <f>IF(F408&lt;&gt;"",Program!AK416,"")</f>
      </c>
    </row>
    <row r="409" spans="1:7" ht="12.75">
      <c r="A409" s="232"/>
      <c r="B409" s="221"/>
      <c r="C409" s="230"/>
      <c r="D409" s="231"/>
      <c r="E409" s="184"/>
      <c r="F409" s="176">
        <f>IF(AND(Program!AJ417&lt;&gt;"Grand Total",Program!AJ417&lt;&gt;0),Program!AJ417,"")</f>
      </c>
      <c r="G409" s="312">
        <f>IF(F409&lt;&gt;"",Program!AK417,"")</f>
      </c>
    </row>
    <row r="410" spans="1:7" ht="12.75">
      <c r="A410" s="232"/>
      <c r="B410" s="221"/>
      <c r="C410" s="230"/>
      <c r="D410" s="231"/>
      <c r="E410" s="184"/>
      <c r="F410" s="176">
        <f>IF(AND(Program!AJ418&lt;&gt;"Grand Total",Program!AJ418&lt;&gt;0),Program!AJ418,"")</f>
      </c>
      <c r="G410" s="312">
        <f>IF(F410&lt;&gt;"",Program!AK418,"")</f>
      </c>
    </row>
    <row r="411" spans="1:7" ht="12.75">
      <c r="A411" s="232"/>
      <c r="B411" s="221"/>
      <c r="C411" s="230"/>
      <c r="D411" s="231"/>
      <c r="E411" s="184"/>
      <c r="F411" s="176">
        <f>IF(AND(Program!AJ419&lt;&gt;"Grand Total",Program!AJ419&lt;&gt;0),Program!AJ419,"")</f>
      </c>
      <c r="G411" s="312">
        <f>IF(F411&lt;&gt;"",Program!AK419,"")</f>
      </c>
    </row>
    <row r="412" spans="1:7" ht="12.75">
      <c r="A412" s="232"/>
      <c r="B412" s="221"/>
      <c r="C412" s="230"/>
      <c r="D412" s="231"/>
      <c r="E412" s="184"/>
      <c r="F412" s="176">
        <f>IF(AND(Program!AJ420&lt;&gt;"Grand Total",Program!AJ420&lt;&gt;0),Program!AJ420,"")</f>
      </c>
      <c r="G412" s="312">
        <f>IF(F412&lt;&gt;"",Program!AK420,"")</f>
      </c>
    </row>
    <row r="413" spans="1:7" ht="12.75">
      <c r="A413" s="232"/>
      <c r="B413" s="221"/>
      <c r="C413" s="230"/>
      <c r="D413" s="231"/>
      <c r="E413" s="184"/>
      <c r="F413" s="176">
        <f>IF(AND(Program!AJ421&lt;&gt;"Grand Total",Program!AJ421&lt;&gt;0),Program!AJ421,"")</f>
      </c>
      <c r="G413" s="312">
        <f>IF(F413&lt;&gt;"",Program!AK421,"")</f>
      </c>
    </row>
    <row r="414" spans="1:7" ht="12.75">
      <c r="A414" s="232"/>
      <c r="B414" s="221"/>
      <c r="C414" s="230"/>
      <c r="D414" s="231"/>
      <c r="E414" s="184"/>
      <c r="F414" s="176">
        <f>IF(AND(Program!AJ422&lt;&gt;"Grand Total",Program!AJ422&lt;&gt;0),Program!AJ422,"")</f>
      </c>
      <c r="G414" s="312">
        <f>IF(F414&lt;&gt;"",Program!AK422,"")</f>
      </c>
    </row>
    <row r="415" spans="1:7" ht="12.75">
      <c r="A415" s="232"/>
      <c r="B415" s="221"/>
      <c r="C415" s="230"/>
      <c r="D415" s="231"/>
      <c r="E415" s="184"/>
      <c r="F415" s="176">
        <f>IF(AND(Program!AJ423&lt;&gt;"Grand Total",Program!AJ423&lt;&gt;0),Program!AJ423,"")</f>
      </c>
      <c r="G415" s="312">
        <f>IF(F415&lt;&gt;"",Program!AK423,"")</f>
      </c>
    </row>
    <row r="416" spans="1:7" ht="12.75">
      <c r="A416" s="232"/>
      <c r="B416" s="221"/>
      <c r="C416" s="230"/>
      <c r="D416" s="231"/>
      <c r="E416" s="184"/>
      <c r="F416" s="176">
        <f>IF(AND(Program!AJ424&lt;&gt;"Grand Total",Program!AJ424&lt;&gt;0),Program!AJ424,"")</f>
      </c>
      <c r="G416" s="312">
        <f>IF(F416&lt;&gt;"",Program!AK424,"")</f>
      </c>
    </row>
    <row r="417" spans="1:7" ht="12.75">
      <c r="A417" s="232"/>
      <c r="B417" s="221"/>
      <c r="C417" s="230"/>
      <c r="D417" s="231"/>
      <c r="E417" s="184"/>
      <c r="F417" s="176">
        <f>IF(AND(Program!AJ425&lt;&gt;"Grand Total",Program!AJ425&lt;&gt;0),Program!AJ425,"")</f>
      </c>
      <c r="G417" s="312">
        <f>IF(F417&lt;&gt;"",Program!AK425,"")</f>
      </c>
    </row>
    <row r="418" spans="1:7" ht="12.75">
      <c r="A418" s="232"/>
      <c r="B418" s="221"/>
      <c r="C418" s="230"/>
      <c r="D418" s="231"/>
      <c r="E418" s="184"/>
      <c r="F418" s="176">
        <f>IF(AND(Program!AJ426&lt;&gt;"Grand Total",Program!AJ426&lt;&gt;0),Program!AJ426,"")</f>
      </c>
      <c r="G418" s="312">
        <f>IF(F418&lt;&gt;"",Program!AK426,"")</f>
      </c>
    </row>
    <row r="419" spans="1:7" ht="12.75">
      <c r="A419" s="232"/>
      <c r="B419" s="221"/>
      <c r="C419" s="230"/>
      <c r="D419" s="231"/>
      <c r="E419" s="184"/>
      <c r="F419" s="176">
        <f>IF(AND(Program!AJ427&lt;&gt;"Grand Total",Program!AJ427&lt;&gt;0),Program!AJ427,"")</f>
      </c>
      <c r="G419" s="312">
        <f>IF(F419&lt;&gt;"",Program!AK427,"")</f>
      </c>
    </row>
    <row r="420" spans="1:7" ht="12.75">
      <c r="A420" s="232"/>
      <c r="B420" s="221"/>
      <c r="C420" s="230"/>
      <c r="D420" s="231"/>
      <c r="E420" s="184"/>
      <c r="F420" s="176">
        <f>IF(AND(Program!AJ428&lt;&gt;"Grand Total",Program!AJ428&lt;&gt;0),Program!AJ428,"")</f>
      </c>
      <c r="G420" s="312">
        <f>IF(F420&lt;&gt;"",Program!AK428,"")</f>
      </c>
    </row>
    <row r="421" spans="1:7" ht="12.75">
      <c r="A421" s="232"/>
      <c r="B421" s="221"/>
      <c r="C421" s="230"/>
      <c r="D421" s="231"/>
      <c r="E421" s="184"/>
      <c r="F421" s="176">
        <f>IF(AND(Program!AJ429&lt;&gt;"Grand Total",Program!AJ429&lt;&gt;0),Program!AJ429,"")</f>
      </c>
      <c r="G421" s="312">
        <f>IF(F421&lt;&gt;"",Program!AK429,"")</f>
      </c>
    </row>
    <row r="422" spans="1:7" ht="12.75">
      <c r="A422" s="232"/>
      <c r="B422" s="221"/>
      <c r="C422" s="230"/>
      <c r="D422" s="231"/>
      <c r="E422" s="184"/>
      <c r="F422" s="176">
        <f>IF(AND(Program!AJ430&lt;&gt;"Grand Total",Program!AJ430&lt;&gt;0),Program!AJ430,"")</f>
      </c>
      <c r="G422" s="312">
        <f>IF(F422&lt;&gt;"",Program!AK430,"")</f>
      </c>
    </row>
    <row r="423" spans="1:7" ht="12.75">
      <c r="A423" s="232"/>
      <c r="B423" s="221"/>
      <c r="C423" s="230"/>
      <c r="D423" s="231"/>
      <c r="E423" s="184"/>
      <c r="F423" s="176">
        <f>IF(AND(Program!AJ431&lt;&gt;"Grand Total",Program!AJ431&lt;&gt;0),Program!AJ431,"")</f>
      </c>
      <c r="G423" s="312">
        <f>IF(F423&lt;&gt;"",Program!AK431,"")</f>
      </c>
    </row>
    <row r="424" spans="1:7" ht="12.75">
      <c r="A424" s="232"/>
      <c r="B424" s="221"/>
      <c r="C424" s="230"/>
      <c r="D424" s="231"/>
      <c r="E424" s="184"/>
      <c r="F424" s="176">
        <f>IF(AND(Program!AJ432&lt;&gt;"Grand Total",Program!AJ432&lt;&gt;0),Program!AJ432,"")</f>
      </c>
      <c r="G424" s="312">
        <f>IF(F424&lt;&gt;"",Program!AK432,"")</f>
      </c>
    </row>
    <row r="425" spans="1:7" ht="12.75">
      <c r="A425" s="232"/>
      <c r="B425" s="221"/>
      <c r="C425" s="230"/>
      <c r="D425" s="231"/>
      <c r="E425" s="184"/>
      <c r="F425" s="176">
        <f>IF(AND(Program!AJ433&lt;&gt;"Grand Total",Program!AJ433&lt;&gt;0),Program!AJ433,"")</f>
      </c>
      <c r="G425" s="312">
        <f>IF(F425&lt;&gt;"",Program!AK433,"")</f>
      </c>
    </row>
    <row r="426" spans="1:7" ht="12.75">
      <c r="A426" s="232"/>
      <c r="B426" s="221"/>
      <c r="C426" s="230"/>
      <c r="D426" s="231"/>
      <c r="E426" s="184"/>
      <c r="F426" s="176">
        <f>IF(AND(Program!AJ434&lt;&gt;"Grand Total",Program!AJ434&lt;&gt;0),Program!AJ434,"")</f>
      </c>
      <c r="G426" s="312">
        <f>IF(F426&lt;&gt;"",Program!AK434,"")</f>
      </c>
    </row>
    <row r="427" spans="1:7" ht="12.75">
      <c r="A427" s="232"/>
      <c r="B427" s="221"/>
      <c r="C427" s="230"/>
      <c r="D427" s="231"/>
      <c r="E427" s="184"/>
      <c r="F427" s="176">
        <f>IF(AND(Program!AJ435&lt;&gt;"Grand Total",Program!AJ435&lt;&gt;0),Program!AJ435,"")</f>
      </c>
      <c r="G427" s="312">
        <f>IF(F427&lt;&gt;"",Program!AK435,"")</f>
      </c>
    </row>
    <row r="428" spans="1:7" ht="12.75">
      <c r="A428" s="232"/>
      <c r="B428" s="221"/>
      <c r="C428" s="230"/>
      <c r="D428" s="231"/>
      <c r="E428" s="184"/>
      <c r="F428" s="176">
        <f>IF(AND(Program!AJ436&lt;&gt;"Grand Total",Program!AJ436&lt;&gt;0),Program!AJ436,"")</f>
      </c>
      <c r="G428" s="312">
        <f>IF(F428&lt;&gt;"",Program!AK436,"")</f>
      </c>
    </row>
    <row r="429" spans="1:7" ht="12.75">
      <c r="A429" s="232"/>
      <c r="B429" s="221"/>
      <c r="C429" s="230"/>
      <c r="D429" s="231"/>
      <c r="E429" s="184"/>
      <c r="F429" s="176">
        <f>IF(AND(Program!AJ437&lt;&gt;"Grand Total",Program!AJ437&lt;&gt;0),Program!AJ437,"")</f>
      </c>
      <c r="G429" s="312">
        <f>IF(F429&lt;&gt;"",Program!AK437,"")</f>
      </c>
    </row>
    <row r="430" spans="1:7" ht="12.75">
      <c r="A430" s="232"/>
      <c r="B430" s="221"/>
      <c r="C430" s="230"/>
      <c r="D430" s="231"/>
      <c r="E430" s="184"/>
      <c r="F430" s="176">
        <f>IF(AND(Program!AJ438&lt;&gt;"Grand Total",Program!AJ438&lt;&gt;0),Program!AJ438,"")</f>
      </c>
      <c r="G430" s="312">
        <f>IF(F430&lt;&gt;"",Program!AK438,"")</f>
      </c>
    </row>
    <row r="431" spans="1:7" ht="12.75">
      <c r="A431" s="232"/>
      <c r="B431" s="221"/>
      <c r="C431" s="230"/>
      <c r="D431" s="231"/>
      <c r="E431" s="184"/>
      <c r="F431" s="176">
        <f>IF(AND(Program!AJ439&lt;&gt;"Grand Total",Program!AJ439&lt;&gt;0),Program!AJ439,"")</f>
      </c>
      <c r="G431" s="312">
        <f>IF(F431&lt;&gt;"",Program!AK439,"")</f>
      </c>
    </row>
    <row r="432" spans="1:7" ht="12.75">
      <c r="A432" s="232"/>
      <c r="B432" s="221"/>
      <c r="C432" s="230"/>
      <c r="D432" s="231"/>
      <c r="E432" s="184"/>
      <c r="F432" s="176">
        <f>IF(AND(Program!AJ440&lt;&gt;"Grand Total",Program!AJ440&lt;&gt;0),Program!AJ440,"")</f>
      </c>
      <c r="G432" s="312">
        <f>IF(F432&lt;&gt;"",Program!AK440,"")</f>
      </c>
    </row>
    <row r="433" spans="1:7" ht="12.75">
      <c r="A433" s="232"/>
      <c r="B433" s="221"/>
      <c r="C433" s="230"/>
      <c r="D433" s="231"/>
      <c r="E433" s="184"/>
      <c r="F433" s="176">
        <f>IF(AND(Program!AJ441&lt;&gt;"Grand Total",Program!AJ441&lt;&gt;0),Program!AJ441,"")</f>
      </c>
      <c r="G433" s="312">
        <f>IF(F433&lt;&gt;"",Program!AK441,"")</f>
      </c>
    </row>
    <row r="434" spans="1:7" ht="12.75">
      <c r="A434" s="232"/>
      <c r="B434" s="221"/>
      <c r="C434" s="230"/>
      <c r="D434" s="231"/>
      <c r="E434" s="184"/>
      <c r="F434" s="176">
        <f>IF(AND(Program!AJ442&lt;&gt;"Grand Total",Program!AJ442&lt;&gt;0),Program!AJ442,"")</f>
      </c>
      <c r="G434" s="312">
        <f>IF(F434&lt;&gt;"",Program!AK442,"")</f>
      </c>
    </row>
    <row r="435" spans="1:7" ht="12.75">
      <c r="A435" s="232"/>
      <c r="B435" s="221"/>
      <c r="C435" s="230"/>
      <c r="D435" s="231"/>
      <c r="E435" s="184"/>
      <c r="F435" s="176">
        <f>IF(AND(Program!AJ443&lt;&gt;"Grand Total",Program!AJ443&lt;&gt;0),Program!AJ443,"")</f>
      </c>
      <c r="G435" s="312">
        <f>IF(F435&lt;&gt;"",Program!AK443,"")</f>
      </c>
    </row>
    <row r="436" spans="1:7" ht="12.75">
      <c r="A436" s="232"/>
      <c r="B436" s="221"/>
      <c r="C436" s="230"/>
      <c r="D436" s="231"/>
      <c r="E436" s="184"/>
      <c r="F436" s="176">
        <f>IF(AND(Program!AJ444&lt;&gt;"Grand Total",Program!AJ444&lt;&gt;0),Program!AJ444,"")</f>
      </c>
      <c r="G436" s="312">
        <f>IF(F436&lt;&gt;"",Program!AK444,"")</f>
      </c>
    </row>
    <row r="437" spans="1:7" ht="12.75">
      <c r="A437" s="232"/>
      <c r="B437" s="221"/>
      <c r="C437" s="230"/>
      <c r="D437" s="231"/>
      <c r="E437" s="184"/>
      <c r="F437" s="176">
        <f>IF(AND(Program!AJ445&lt;&gt;"Grand Total",Program!AJ445&lt;&gt;0),Program!AJ445,"")</f>
      </c>
      <c r="G437" s="312">
        <f>IF(F437&lt;&gt;"",Program!AK445,"")</f>
      </c>
    </row>
    <row r="438" spans="1:7" ht="12.75">
      <c r="A438" s="232"/>
      <c r="B438" s="221"/>
      <c r="C438" s="230"/>
      <c r="D438" s="231"/>
      <c r="E438" s="184"/>
      <c r="F438" s="176">
        <f>IF(AND(Program!AJ446&lt;&gt;"Grand Total",Program!AJ446&lt;&gt;0),Program!AJ446,"")</f>
      </c>
      <c r="G438" s="312">
        <f>IF(F438&lt;&gt;"",Program!AK446,"")</f>
      </c>
    </row>
    <row r="439" spans="1:7" ht="12.75">
      <c r="A439" s="232"/>
      <c r="B439" s="221"/>
      <c r="C439" s="230"/>
      <c r="D439" s="231"/>
      <c r="E439" s="184"/>
      <c r="F439" s="176">
        <f>IF(AND(Program!AJ447&lt;&gt;"Grand Total",Program!AJ447&lt;&gt;0),Program!AJ447,"")</f>
      </c>
      <c r="G439" s="312">
        <f>IF(F439&lt;&gt;"",Program!AK447,"")</f>
      </c>
    </row>
    <row r="440" spans="1:7" ht="12.75">
      <c r="A440" s="232"/>
      <c r="B440" s="221"/>
      <c r="C440" s="230"/>
      <c r="D440" s="231"/>
      <c r="E440" s="184"/>
      <c r="F440" s="176">
        <f>IF(AND(Program!AJ448&lt;&gt;"Grand Total",Program!AJ448&lt;&gt;0),Program!AJ448,"")</f>
      </c>
      <c r="G440" s="312">
        <f>IF(F440&lt;&gt;"",Program!AK448,"")</f>
      </c>
    </row>
    <row r="441" spans="1:7" ht="12.75">
      <c r="A441" s="232"/>
      <c r="B441" s="221"/>
      <c r="C441" s="230"/>
      <c r="D441" s="231"/>
      <c r="E441" s="184"/>
      <c r="F441" s="176">
        <f>IF(AND(Program!AJ449&lt;&gt;"Grand Total",Program!AJ449&lt;&gt;0),Program!AJ449,"")</f>
      </c>
      <c r="G441" s="312">
        <f>IF(F441&lt;&gt;"",Program!AK449,"")</f>
      </c>
    </row>
    <row r="442" spans="1:7" ht="12.75">
      <c r="A442" s="232"/>
      <c r="B442" s="221"/>
      <c r="C442" s="230"/>
      <c r="D442" s="231"/>
      <c r="E442" s="184"/>
      <c r="F442" s="176">
        <f>IF(AND(Program!AJ450&lt;&gt;"Grand Total",Program!AJ450&lt;&gt;0),Program!AJ450,"")</f>
      </c>
      <c r="G442" s="312">
        <f>IF(F442&lt;&gt;"",Program!AK450,"")</f>
      </c>
    </row>
    <row r="443" spans="1:7" ht="12.75">
      <c r="A443" s="232"/>
      <c r="B443" s="221"/>
      <c r="C443" s="230"/>
      <c r="D443" s="231"/>
      <c r="E443" s="184"/>
      <c r="F443" s="176">
        <f>IF(AND(Program!AJ451&lt;&gt;"Grand Total",Program!AJ451&lt;&gt;0),Program!AJ451,"")</f>
      </c>
      <c r="G443" s="312">
        <f>IF(F443&lt;&gt;"",Program!AK451,"")</f>
      </c>
    </row>
    <row r="444" spans="1:7" ht="12.75">
      <c r="A444" s="232"/>
      <c r="B444" s="221"/>
      <c r="C444" s="230"/>
      <c r="D444" s="231"/>
      <c r="E444" s="184"/>
      <c r="F444" s="176">
        <f>IF(AND(Program!AJ452&lt;&gt;"Grand Total",Program!AJ452&lt;&gt;0),Program!AJ452,"")</f>
      </c>
      <c r="G444" s="312">
        <f>IF(F444&lt;&gt;"",Program!AK452,"")</f>
      </c>
    </row>
    <row r="445" spans="1:7" ht="12.75">
      <c r="A445" s="232"/>
      <c r="B445" s="221"/>
      <c r="C445" s="230"/>
      <c r="D445" s="231"/>
      <c r="E445" s="184"/>
      <c r="F445" s="176">
        <f>IF(AND(Program!AJ453&lt;&gt;"Grand Total",Program!AJ453&lt;&gt;0),Program!AJ453,"")</f>
      </c>
      <c r="G445" s="312">
        <f>IF(F445&lt;&gt;"",Program!AK453,"")</f>
      </c>
    </row>
    <row r="446" spans="1:7" ht="12.75">
      <c r="A446" s="232"/>
      <c r="B446" s="221"/>
      <c r="C446" s="230"/>
      <c r="D446" s="231"/>
      <c r="E446" s="184"/>
      <c r="F446" s="176">
        <f>IF(AND(Program!AJ454&lt;&gt;"Grand Total",Program!AJ454&lt;&gt;0),Program!AJ454,"")</f>
      </c>
      <c r="G446" s="312">
        <f>IF(F446&lt;&gt;"",Program!AK454,"")</f>
      </c>
    </row>
    <row r="447" spans="1:7" ht="12.75">
      <c r="A447" s="232"/>
      <c r="B447" s="221"/>
      <c r="C447" s="230"/>
      <c r="D447" s="231"/>
      <c r="E447" s="184"/>
      <c r="F447" s="176">
        <f>IF(AND(Program!AJ455&lt;&gt;"Grand Total",Program!AJ455&lt;&gt;0),Program!AJ455,"")</f>
      </c>
      <c r="G447" s="312">
        <f>IF(F447&lt;&gt;"",Program!AK455,"")</f>
      </c>
    </row>
    <row r="448" spans="1:7" ht="12.75">
      <c r="A448" s="232"/>
      <c r="B448" s="221"/>
      <c r="C448" s="230"/>
      <c r="D448" s="231"/>
      <c r="E448" s="184"/>
      <c r="F448" s="176">
        <f>IF(AND(Program!AJ456&lt;&gt;"Grand Total",Program!AJ456&lt;&gt;0),Program!AJ456,"")</f>
      </c>
      <c r="G448" s="312">
        <f>IF(F448&lt;&gt;"",Program!AK456,"")</f>
      </c>
    </row>
    <row r="449" spans="1:7" ht="12.75">
      <c r="A449" s="232"/>
      <c r="B449" s="221"/>
      <c r="C449" s="230"/>
      <c r="D449" s="231"/>
      <c r="E449" s="184"/>
      <c r="F449" s="176">
        <f>IF(AND(Program!AJ457&lt;&gt;"Grand Total",Program!AJ457&lt;&gt;0),Program!AJ457,"")</f>
      </c>
      <c r="G449" s="312">
        <f>IF(F449&lt;&gt;"",Program!AK457,"")</f>
      </c>
    </row>
    <row r="450" spans="1:7" ht="12.75">
      <c r="A450" s="232"/>
      <c r="B450" s="221"/>
      <c r="C450" s="230"/>
      <c r="D450" s="231"/>
      <c r="E450" s="184"/>
      <c r="F450" s="176">
        <f>IF(AND(Program!AJ458&lt;&gt;"Grand Total",Program!AJ458&lt;&gt;0),Program!AJ458,"")</f>
      </c>
      <c r="G450" s="312">
        <f>IF(F450&lt;&gt;"",Program!AK458,"")</f>
      </c>
    </row>
    <row r="451" spans="1:7" ht="12.75">
      <c r="A451" s="232"/>
      <c r="B451" s="221"/>
      <c r="C451" s="230"/>
      <c r="D451" s="231"/>
      <c r="E451" s="184"/>
      <c r="F451" s="176">
        <f>IF(AND(Program!AJ459&lt;&gt;"Grand Total",Program!AJ459&lt;&gt;0),Program!AJ459,"")</f>
      </c>
      <c r="G451" s="312">
        <f>IF(F451&lt;&gt;"",Program!AK459,"")</f>
      </c>
    </row>
    <row r="452" spans="1:7" ht="12.75">
      <c r="A452" s="232"/>
      <c r="B452" s="221"/>
      <c r="C452" s="230"/>
      <c r="D452" s="231"/>
      <c r="E452" s="184"/>
      <c r="F452" s="176">
        <f>IF(AND(Program!AJ460&lt;&gt;"Grand Total",Program!AJ460&lt;&gt;0),Program!AJ460,"")</f>
      </c>
      <c r="G452" s="312">
        <f>IF(F452&lt;&gt;"",Program!AK460,"")</f>
      </c>
    </row>
    <row r="453" spans="1:7" ht="12.75">
      <c r="A453" s="232"/>
      <c r="B453" s="221"/>
      <c r="C453" s="230"/>
      <c r="D453" s="231"/>
      <c r="E453" s="184"/>
      <c r="F453" s="176">
        <f>IF(AND(Program!AJ461&lt;&gt;"Grand Total",Program!AJ461&lt;&gt;0),Program!AJ461,"")</f>
      </c>
      <c r="G453" s="312">
        <f>IF(F453&lt;&gt;"",Program!AK461,"")</f>
      </c>
    </row>
    <row r="454" spans="1:7" ht="12.75">
      <c r="A454" s="232"/>
      <c r="B454" s="221"/>
      <c r="C454" s="230"/>
      <c r="D454" s="231"/>
      <c r="E454" s="184"/>
      <c r="F454" s="176">
        <f>IF(AND(Program!AJ462&lt;&gt;"Grand Total",Program!AJ462&lt;&gt;0),Program!AJ462,"")</f>
      </c>
      <c r="G454" s="312">
        <f>IF(F454&lt;&gt;"",Program!AK462,"")</f>
      </c>
    </row>
    <row r="455" spans="1:7" ht="12.75">
      <c r="A455" s="232"/>
      <c r="B455" s="221"/>
      <c r="C455" s="230"/>
      <c r="D455" s="231"/>
      <c r="E455" s="184"/>
      <c r="F455" s="176">
        <f>IF(AND(Program!AJ463&lt;&gt;"Grand Total",Program!AJ463&lt;&gt;0),Program!AJ463,"")</f>
      </c>
      <c r="G455" s="312">
        <f>IF(F455&lt;&gt;"",Program!AK463,"")</f>
      </c>
    </row>
    <row r="456" spans="1:7" ht="12.75">
      <c r="A456" s="232"/>
      <c r="B456" s="221"/>
      <c r="C456" s="230"/>
      <c r="D456" s="231"/>
      <c r="E456" s="184"/>
      <c r="F456" s="176">
        <f>IF(AND(Program!AJ464&lt;&gt;"Grand Total",Program!AJ464&lt;&gt;0),Program!AJ464,"")</f>
      </c>
      <c r="G456" s="312">
        <f>IF(F456&lt;&gt;"",Program!AK464,"")</f>
      </c>
    </row>
    <row r="457" spans="1:7" ht="12.75">
      <c r="A457" s="232"/>
      <c r="B457" s="221"/>
      <c r="C457" s="230"/>
      <c r="D457" s="231"/>
      <c r="E457" s="184"/>
      <c r="F457" s="176">
        <f>IF(AND(Program!AJ465&lt;&gt;"Grand Total",Program!AJ465&lt;&gt;0),Program!AJ465,"")</f>
      </c>
      <c r="G457" s="312">
        <f>IF(F457&lt;&gt;"",Program!AK465,"")</f>
      </c>
    </row>
    <row r="458" spans="1:7" ht="12.75">
      <c r="A458" s="232"/>
      <c r="B458" s="221"/>
      <c r="C458" s="230"/>
      <c r="D458" s="231"/>
      <c r="E458" s="184"/>
      <c r="F458" s="176">
        <f>IF(AND(Program!AJ466&lt;&gt;"Grand Total",Program!AJ466&lt;&gt;0),Program!AJ466,"")</f>
      </c>
      <c r="G458" s="312">
        <f>IF(F458&lt;&gt;"",Program!AK466,"")</f>
      </c>
    </row>
    <row r="459" spans="1:7" ht="12.75">
      <c r="A459" s="232"/>
      <c r="B459" s="221"/>
      <c r="C459" s="230"/>
      <c r="D459" s="231"/>
      <c r="E459" s="184"/>
      <c r="F459" s="176">
        <f>IF(AND(Program!AJ467&lt;&gt;"Grand Total",Program!AJ467&lt;&gt;0),Program!AJ467,"")</f>
      </c>
      <c r="G459" s="312">
        <f>IF(F459&lt;&gt;"",Program!AK467,"")</f>
      </c>
    </row>
    <row r="460" spans="1:7" ht="12.75">
      <c r="A460" s="232"/>
      <c r="B460" s="221"/>
      <c r="C460" s="230"/>
      <c r="D460" s="231"/>
      <c r="E460" s="184"/>
      <c r="F460" s="176">
        <f>IF(AND(Program!AJ468&lt;&gt;"Grand Total",Program!AJ468&lt;&gt;0),Program!AJ468,"")</f>
      </c>
      <c r="G460" s="312">
        <f>IF(F460&lt;&gt;"",Program!AK468,"")</f>
      </c>
    </row>
    <row r="461" spans="1:7" ht="12.75">
      <c r="A461" s="232"/>
      <c r="B461" s="221"/>
      <c r="C461" s="230"/>
      <c r="D461" s="231"/>
      <c r="E461" s="184"/>
      <c r="F461" s="176">
        <f>IF(AND(Program!AJ469&lt;&gt;"Grand Total",Program!AJ469&lt;&gt;0),Program!AJ469,"")</f>
      </c>
      <c r="G461" s="312">
        <f>IF(F461&lt;&gt;"",Program!AK469,"")</f>
      </c>
    </row>
    <row r="462" spans="1:7" ht="12.75">
      <c r="A462" s="232"/>
      <c r="B462" s="221"/>
      <c r="C462" s="230"/>
      <c r="D462" s="231"/>
      <c r="E462" s="184"/>
      <c r="F462" s="176">
        <f>IF(AND(Program!AJ470&lt;&gt;"Grand Total",Program!AJ470&lt;&gt;0),Program!AJ470,"")</f>
      </c>
      <c r="G462" s="312">
        <f>IF(F462&lt;&gt;"",Program!AK470,"")</f>
      </c>
    </row>
    <row r="463" spans="1:7" ht="12.75">
      <c r="A463" s="232"/>
      <c r="B463" s="221"/>
      <c r="C463" s="230"/>
      <c r="D463" s="231"/>
      <c r="E463" s="184"/>
      <c r="F463" s="176">
        <f>IF(AND(Program!AJ471&lt;&gt;"Grand Total",Program!AJ471&lt;&gt;0),Program!AJ471,"")</f>
      </c>
      <c r="G463" s="312">
        <f>IF(F463&lt;&gt;"",Program!AK471,"")</f>
      </c>
    </row>
    <row r="464" spans="1:7" ht="12.75">
      <c r="A464" s="232"/>
      <c r="B464" s="221"/>
      <c r="C464" s="230"/>
      <c r="D464" s="231"/>
      <c r="E464" s="184"/>
      <c r="F464" s="176">
        <f>IF(AND(Program!AJ472&lt;&gt;"Grand Total",Program!AJ472&lt;&gt;0),Program!AJ472,"")</f>
      </c>
      <c r="G464" s="312">
        <f>IF(F464&lt;&gt;"",Program!AK472,"")</f>
      </c>
    </row>
    <row r="465" spans="1:7" ht="12.75">
      <c r="A465" s="232"/>
      <c r="B465" s="221"/>
      <c r="C465" s="230"/>
      <c r="D465" s="231"/>
      <c r="E465" s="184"/>
      <c r="F465" s="176">
        <f>IF(AND(Program!AJ473&lt;&gt;"Grand Total",Program!AJ473&lt;&gt;0),Program!AJ473,"")</f>
      </c>
      <c r="G465" s="312">
        <f>IF(F465&lt;&gt;"",Program!AK473,"")</f>
      </c>
    </row>
    <row r="466" spans="1:7" ht="12.75">
      <c r="A466" s="232"/>
      <c r="B466" s="221"/>
      <c r="C466" s="230"/>
      <c r="D466" s="231"/>
      <c r="E466" s="184"/>
      <c r="F466" s="176">
        <f>IF(AND(Program!AJ474&lt;&gt;"Grand Total",Program!AJ474&lt;&gt;0),Program!AJ474,"")</f>
      </c>
      <c r="G466" s="312">
        <f>IF(F466&lt;&gt;"",Program!AK474,"")</f>
      </c>
    </row>
    <row r="467" spans="1:7" ht="12.75">
      <c r="A467" s="232"/>
      <c r="B467" s="221"/>
      <c r="C467" s="230"/>
      <c r="D467" s="231"/>
      <c r="E467" s="184"/>
      <c r="F467" s="176">
        <f>IF(AND(Program!AJ475&lt;&gt;"Grand Total",Program!AJ475&lt;&gt;0),Program!AJ475,"")</f>
      </c>
      <c r="G467" s="312">
        <f>IF(F467&lt;&gt;"",Program!AK475,"")</f>
      </c>
    </row>
    <row r="468" spans="1:7" ht="12.75">
      <c r="A468" s="232"/>
      <c r="B468" s="221"/>
      <c r="C468" s="230"/>
      <c r="D468" s="231"/>
      <c r="E468" s="184"/>
      <c r="F468" s="176">
        <f>IF(AND(Program!AJ476&lt;&gt;"Grand Total",Program!AJ476&lt;&gt;0),Program!AJ476,"")</f>
      </c>
      <c r="G468" s="312">
        <f>IF(F468&lt;&gt;"",Program!AK476,"")</f>
      </c>
    </row>
    <row r="469" spans="1:7" ht="12.75">
      <c r="A469" s="232"/>
      <c r="B469" s="221"/>
      <c r="C469" s="230"/>
      <c r="D469" s="231"/>
      <c r="E469" s="184"/>
      <c r="F469" s="176">
        <f>IF(AND(Program!AJ477&lt;&gt;"Grand Total",Program!AJ477&lt;&gt;0),Program!AJ477,"")</f>
      </c>
      <c r="G469" s="312">
        <f>IF(F469&lt;&gt;"",Program!AK477,"")</f>
      </c>
    </row>
    <row r="470" spans="1:7" ht="12.75">
      <c r="A470" s="232"/>
      <c r="B470" s="221"/>
      <c r="C470" s="230"/>
      <c r="D470" s="231"/>
      <c r="E470" s="184"/>
      <c r="F470" s="176">
        <f>IF(AND(Program!AJ478&lt;&gt;"Grand Total",Program!AJ478&lt;&gt;0),Program!AJ478,"")</f>
      </c>
      <c r="G470" s="312">
        <f>IF(F470&lt;&gt;"",Program!AK478,"")</f>
      </c>
    </row>
    <row r="471" spans="1:7" ht="12.75">
      <c r="A471" s="232"/>
      <c r="B471" s="221"/>
      <c r="C471" s="230"/>
      <c r="D471" s="231"/>
      <c r="E471" s="184"/>
      <c r="F471" s="176">
        <f>IF(AND(Program!AJ479&lt;&gt;"Grand Total",Program!AJ479&lt;&gt;0),Program!AJ479,"")</f>
      </c>
      <c r="G471" s="312">
        <f>IF(F471&lt;&gt;"",Program!AK479,"")</f>
      </c>
    </row>
    <row r="472" spans="1:7" ht="12.75">
      <c r="A472" s="232"/>
      <c r="B472" s="221"/>
      <c r="C472" s="230"/>
      <c r="D472" s="231"/>
      <c r="E472" s="184"/>
      <c r="F472" s="176">
        <f>IF(AND(Program!AJ480&lt;&gt;"Grand Total",Program!AJ480&lt;&gt;0),Program!AJ480,"")</f>
      </c>
      <c r="G472" s="312">
        <f>IF(F472&lt;&gt;"",Program!AK480,"")</f>
      </c>
    </row>
    <row r="473" spans="1:7" ht="12.75">
      <c r="A473" s="232"/>
      <c r="B473" s="221"/>
      <c r="C473" s="230"/>
      <c r="D473" s="231"/>
      <c r="E473" s="184"/>
      <c r="F473" s="176">
        <f>IF(AND(Program!AJ481&lt;&gt;"Grand Total",Program!AJ481&lt;&gt;0),Program!AJ481,"")</f>
      </c>
      <c r="G473" s="312">
        <f>IF(F473&lt;&gt;"",Program!AK481,"")</f>
      </c>
    </row>
    <row r="474" spans="1:7" ht="12.75">
      <c r="A474" s="232"/>
      <c r="B474" s="221"/>
      <c r="C474" s="230"/>
      <c r="D474" s="231"/>
      <c r="E474" s="184"/>
      <c r="F474" s="176">
        <f>IF(AND(Program!AJ482&lt;&gt;"Grand Total",Program!AJ482&lt;&gt;0),Program!AJ482,"")</f>
      </c>
      <c r="G474" s="312">
        <f>IF(F474&lt;&gt;"",Program!AK482,"")</f>
      </c>
    </row>
    <row r="475" spans="1:7" ht="12.75">
      <c r="A475" s="232"/>
      <c r="B475" s="221"/>
      <c r="C475" s="230"/>
      <c r="D475" s="231"/>
      <c r="E475" s="184"/>
      <c r="F475" s="176">
        <f>IF(AND(Program!AJ483&lt;&gt;"Grand Total",Program!AJ483&lt;&gt;0),Program!AJ483,"")</f>
      </c>
      <c r="G475" s="312">
        <f>IF(F475&lt;&gt;"",Program!AK483,"")</f>
      </c>
    </row>
    <row r="476" spans="1:7" ht="12.75">
      <c r="A476" s="232"/>
      <c r="B476" s="221"/>
      <c r="C476" s="230"/>
      <c r="D476" s="231"/>
      <c r="E476" s="184"/>
      <c r="F476" s="176">
        <f>IF(AND(Program!AJ484&lt;&gt;"Grand Total",Program!AJ484&lt;&gt;0),Program!AJ484,"")</f>
      </c>
      <c r="G476" s="312">
        <f>IF(F476&lt;&gt;"",Program!AK484,"")</f>
      </c>
    </row>
    <row r="477" spans="1:7" ht="12.75">
      <c r="A477" s="232"/>
      <c r="B477" s="221"/>
      <c r="C477" s="230"/>
      <c r="D477" s="231"/>
      <c r="E477" s="184"/>
      <c r="F477" s="176">
        <f>IF(AND(Program!AJ485&lt;&gt;"Grand Total",Program!AJ485&lt;&gt;0),Program!AJ485,"")</f>
      </c>
      <c r="G477" s="312">
        <f>IF(F477&lt;&gt;"",Program!AK485,"")</f>
      </c>
    </row>
    <row r="478" spans="1:7" ht="12.75">
      <c r="A478" s="232"/>
      <c r="B478" s="221"/>
      <c r="C478" s="230"/>
      <c r="D478" s="231"/>
      <c r="E478" s="184"/>
      <c r="F478" s="176">
        <f>IF(AND(Program!AJ486&lt;&gt;"Grand Total",Program!AJ486&lt;&gt;0),Program!AJ486,"")</f>
      </c>
      <c r="G478" s="312">
        <f>IF(F478&lt;&gt;"",Program!AK486,"")</f>
      </c>
    </row>
    <row r="479" spans="1:7" ht="12.75">
      <c r="A479" s="232"/>
      <c r="B479" s="221"/>
      <c r="C479" s="230"/>
      <c r="D479" s="231"/>
      <c r="E479" s="184"/>
      <c r="F479" s="176">
        <f>IF(AND(Program!AJ487&lt;&gt;"Grand Total",Program!AJ487&lt;&gt;0),Program!AJ487,"")</f>
      </c>
      <c r="G479" s="312">
        <f>IF(F479&lt;&gt;"",Program!AK487,"")</f>
      </c>
    </row>
    <row r="480" spans="1:7" ht="12.75">
      <c r="A480" s="232"/>
      <c r="B480" s="221"/>
      <c r="C480" s="230"/>
      <c r="D480" s="231"/>
      <c r="E480" s="184"/>
      <c r="F480" s="176">
        <f>IF(AND(Program!AJ488&lt;&gt;"Grand Total",Program!AJ488&lt;&gt;0),Program!AJ488,"")</f>
      </c>
      <c r="G480" s="312">
        <f>IF(F480&lt;&gt;"",Program!AK488,"")</f>
      </c>
    </row>
    <row r="481" spans="1:7" ht="12.75">
      <c r="A481" s="232"/>
      <c r="B481" s="221"/>
      <c r="C481" s="230"/>
      <c r="D481" s="231"/>
      <c r="E481" s="184"/>
      <c r="F481" s="176">
        <f>IF(AND(Program!AJ489&lt;&gt;"Grand Total",Program!AJ489&lt;&gt;0),Program!AJ489,"")</f>
      </c>
      <c r="G481" s="312">
        <f>IF(F481&lt;&gt;"",Program!AK489,"")</f>
      </c>
    </row>
    <row r="482" spans="1:7" ht="12.75">
      <c r="A482" s="232"/>
      <c r="B482" s="221"/>
      <c r="C482" s="230"/>
      <c r="D482" s="231"/>
      <c r="E482" s="184"/>
      <c r="F482" s="176">
        <f>IF(AND(Program!AJ490&lt;&gt;"Grand Total",Program!AJ490&lt;&gt;0),Program!AJ490,"")</f>
      </c>
      <c r="G482" s="312">
        <f>IF(F482&lt;&gt;"",Program!AK490,"")</f>
      </c>
    </row>
    <row r="483" spans="1:7" ht="12.75">
      <c r="A483" s="232"/>
      <c r="B483" s="221"/>
      <c r="C483" s="230"/>
      <c r="D483" s="231"/>
      <c r="E483" s="184"/>
      <c r="F483" s="176">
        <f>IF(AND(Program!AJ491&lt;&gt;"Grand Total",Program!AJ491&lt;&gt;0),Program!AJ491,"")</f>
      </c>
      <c r="G483" s="312">
        <f>IF(F483&lt;&gt;"",Program!AK491,"")</f>
      </c>
    </row>
    <row r="484" spans="1:7" ht="12.75">
      <c r="A484" s="232"/>
      <c r="B484" s="221"/>
      <c r="C484" s="230"/>
      <c r="D484" s="231"/>
      <c r="E484" s="184"/>
      <c r="F484" s="176">
        <f>IF(AND(Program!AJ492&lt;&gt;"Grand Total",Program!AJ492&lt;&gt;0),Program!AJ492,"")</f>
      </c>
      <c r="G484" s="312">
        <f>IF(F484&lt;&gt;"",Program!AK492,"")</f>
      </c>
    </row>
    <row r="485" spans="1:7" ht="12.75">
      <c r="A485" s="232"/>
      <c r="B485" s="221"/>
      <c r="C485" s="230"/>
      <c r="D485" s="231"/>
      <c r="E485" s="184"/>
      <c r="F485" s="176">
        <f>IF(AND(Program!AJ493&lt;&gt;"Grand Total",Program!AJ493&lt;&gt;0),Program!AJ493,"")</f>
      </c>
      <c r="G485" s="312">
        <f>IF(F485&lt;&gt;"",Program!AK493,"")</f>
      </c>
    </row>
    <row r="486" spans="1:7" ht="12.75">
      <c r="A486" s="232"/>
      <c r="B486" s="221"/>
      <c r="C486" s="230"/>
      <c r="D486" s="231"/>
      <c r="E486" s="184"/>
      <c r="F486" s="176">
        <f>IF(AND(Program!AJ494&lt;&gt;"Grand Total",Program!AJ494&lt;&gt;0),Program!AJ494,"")</f>
      </c>
      <c r="G486" s="312">
        <f>IF(F486&lt;&gt;"",Program!AK494,"")</f>
      </c>
    </row>
    <row r="487" spans="1:7" ht="12.75">
      <c r="A487" s="232"/>
      <c r="B487" s="221"/>
      <c r="C487" s="230"/>
      <c r="D487" s="231"/>
      <c r="E487" s="184"/>
      <c r="F487" s="176">
        <f>IF(AND(Program!AJ495&lt;&gt;"Grand Total",Program!AJ495&lt;&gt;0),Program!AJ495,"")</f>
      </c>
      <c r="G487" s="312">
        <f>IF(F487&lt;&gt;"",Program!AK495,"")</f>
      </c>
    </row>
    <row r="488" spans="1:7" ht="12.75">
      <c r="A488" s="232"/>
      <c r="B488" s="221"/>
      <c r="C488" s="230"/>
      <c r="D488" s="231"/>
      <c r="E488" s="184"/>
      <c r="F488" s="176">
        <f>IF(AND(Program!AJ496&lt;&gt;"Grand Total",Program!AJ496&lt;&gt;0),Program!AJ496,"")</f>
      </c>
      <c r="G488" s="312">
        <f>IF(F488&lt;&gt;"",Program!AK496,"")</f>
      </c>
    </row>
    <row r="489" spans="1:7" ht="12.75">
      <c r="A489" s="232"/>
      <c r="B489" s="221"/>
      <c r="C489" s="230"/>
      <c r="D489" s="231"/>
      <c r="E489" s="184"/>
      <c r="F489" s="176">
        <f>IF(AND(Program!AJ497&lt;&gt;"Grand Total",Program!AJ497&lt;&gt;0),Program!AJ497,"")</f>
      </c>
      <c r="G489" s="312">
        <f>IF(F489&lt;&gt;"",Program!AK497,"")</f>
      </c>
    </row>
    <row r="490" spans="1:7" ht="12.75">
      <c r="A490" s="232"/>
      <c r="B490" s="221"/>
      <c r="C490" s="230"/>
      <c r="D490" s="231"/>
      <c r="E490" s="184"/>
      <c r="F490" s="176">
        <f>IF(AND(Program!AJ498&lt;&gt;"Grand Total",Program!AJ498&lt;&gt;0),Program!AJ498,"")</f>
      </c>
      <c r="G490" s="312">
        <f>IF(F490&lt;&gt;"",Program!AK498,"")</f>
      </c>
    </row>
    <row r="491" spans="1:7" ht="12.75">
      <c r="A491" s="232"/>
      <c r="B491" s="221"/>
      <c r="C491" s="230"/>
      <c r="D491" s="231"/>
      <c r="E491" s="184"/>
      <c r="F491" s="176">
        <f>IF(AND(Program!AJ499&lt;&gt;"Grand Total",Program!AJ499&lt;&gt;0),Program!AJ499,"")</f>
      </c>
      <c r="G491" s="312">
        <f>IF(F491&lt;&gt;"",Program!AK499,"")</f>
      </c>
    </row>
    <row r="492" spans="1:7" ht="12.75">
      <c r="A492" s="232"/>
      <c r="B492" s="221"/>
      <c r="C492" s="230"/>
      <c r="D492" s="231"/>
      <c r="E492" s="184"/>
      <c r="F492" s="176">
        <f>IF(AND(Program!AJ500&lt;&gt;"Grand Total",Program!AJ500&lt;&gt;0),Program!AJ500,"")</f>
      </c>
      <c r="G492" s="312">
        <f>IF(F492&lt;&gt;"",Program!AK500,"")</f>
      </c>
    </row>
    <row r="493" spans="1:7" ht="12.75">
      <c r="A493" s="232"/>
      <c r="B493" s="221"/>
      <c r="C493" s="230"/>
      <c r="D493" s="231"/>
      <c r="E493" s="184"/>
      <c r="F493" s="176">
        <f>IF(AND(Program!AJ501&lt;&gt;"Grand Total",Program!AJ501&lt;&gt;0),Program!AJ501,"")</f>
      </c>
      <c r="G493" s="312">
        <f>IF(F493&lt;&gt;"",Program!AK501,"")</f>
      </c>
    </row>
    <row r="494" spans="1:7" ht="12.75">
      <c r="A494" s="232"/>
      <c r="B494" s="221"/>
      <c r="C494" s="230"/>
      <c r="D494" s="231"/>
      <c r="E494" s="184"/>
      <c r="F494" s="176">
        <f>IF(AND(Program!AJ502&lt;&gt;"Grand Total",Program!AJ502&lt;&gt;0),Program!AJ502,"")</f>
      </c>
      <c r="G494" s="312">
        <f>IF(F494&lt;&gt;"",Program!AK502,"")</f>
      </c>
    </row>
    <row r="495" spans="1:7" ht="12.75">
      <c r="A495" s="232"/>
      <c r="B495" s="221"/>
      <c r="C495" s="230"/>
      <c r="D495" s="231"/>
      <c r="E495" s="184"/>
      <c r="F495" s="176">
        <f>IF(AND(Program!AJ503&lt;&gt;"Grand Total",Program!AJ503&lt;&gt;0),Program!AJ503,"")</f>
      </c>
      <c r="G495" s="312">
        <f>IF(F495&lt;&gt;"",Program!AK503,"")</f>
      </c>
    </row>
    <row r="496" spans="1:7" ht="12.75">
      <c r="A496" s="232"/>
      <c r="B496" s="221"/>
      <c r="C496" s="230"/>
      <c r="D496" s="231"/>
      <c r="E496" s="184"/>
      <c r="F496" s="176">
        <f>IF(AND(Program!AJ504&lt;&gt;"Grand Total",Program!AJ504&lt;&gt;0),Program!AJ504,"")</f>
      </c>
      <c r="G496" s="312">
        <f>IF(F496&lt;&gt;"",Program!AK504,"")</f>
      </c>
    </row>
    <row r="497" spans="1:7" ht="12.75">
      <c r="A497" s="232"/>
      <c r="B497" s="221"/>
      <c r="C497" s="230"/>
      <c r="D497" s="231"/>
      <c r="E497" s="184"/>
      <c r="F497" s="176">
        <f>IF(AND(Program!AJ505&lt;&gt;"Grand Total",Program!AJ505&lt;&gt;0),Program!AJ505,"")</f>
      </c>
      <c r="G497" s="312">
        <f>IF(F497&lt;&gt;"",Program!AK505,"")</f>
      </c>
    </row>
    <row r="498" spans="1:7" ht="12.75">
      <c r="A498" s="232"/>
      <c r="B498" s="221"/>
      <c r="C498" s="230"/>
      <c r="D498" s="231"/>
      <c r="E498" s="184"/>
      <c r="F498" s="176">
        <f>IF(AND(Program!AJ506&lt;&gt;"Grand Total",Program!AJ506&lt;&gt;0),Program!AJ506,"")</f>
      </c>
      <c r="G498" s="312">
        <f>IF(F498&lt;&gt;"",Program!AK506,"")</f>
      </c>
    </row>
    <row r="499" spans="1:7" ht="12.75">
      <c r="A499" s="232"/>
      <c r="B499" s="221"/>
      <c r="C499" s="230"/>
      <c r="D499" s="231"/>
      <c r="E499" s="184"/>
      <c r="F499" s="176">
        <f>IF(AND(Program!AJ507&lt;&gt;"Grand Total",Program!AJ507&lt;&gt;0),Program!AJ507,"")</f>
      </c>
      <c r="G499" s="312">
        <f>IF(F499&lt;&gt;"",Program!AK507,"")</f>
      </c>
    </row>
    <row r="500" spans="1:7" ht="12.75">
      <c r="A500" s="232"/>
      <c r="B500" s="221"/>
      <c r="C500" s="230"/>
      <c r="D500" s="231"/>
      <c r="E500" s="184"/>
      <c r="F500" s="176">
        <f>IF(AND(Program!AJ508&lt;&gt;"Grand Total",Program!AJ508&lt;&gt;0),Program!AJ508,"")</f>
      </c>
      <c r="G500" s="312">
        <f>IF(F500&lt;&gt;"",Program!AK508,"")</f>
      </c>
    </row>
    <row r="501" spans="1:7" ht="12.75">
      <c r="A501" s="232"/>
      <c r="B501" s="221"/>
      <c r="C501" s="230"/>
      <c r="D501" s="231"/>
      <c r="E501" s="184"/>
      <c r="F501" s="176">
        <f>IF(AND(Program!AJ509&lt;&gt;"Grand Total",Program!AJ509&lt;&gt;0),Program!AJ509,"")</f>
      </c>
      <c r="G501" s="312">
        <f>IF(F501&lt;&gt;"",Program!AK509,"")</f>
      </c>
    </row>
    <row r="502" spans="1:7" ht="12.75">
      <c r="A502" s="232"/>
      <c r="B502" s="221"/>
      <c r="C502" s="230"/>
      <c r="D502" s="231"/>
      <c r="E502" s="184"/>
      <c r="F502" s="176">
        <f>IF(AND(Program!AJ510&lt;&gt;"Grand Total",Program!AJ510&lt;&gt;0),Program!AJ510,"")</f>
      </c>
      <c r="G502" s="312">
        <f>IF(F502&lt;&gt;"",Program!AK510,"")</f>
      </c>
    </row>
    <row r="503" spans="1:7" ht="12.75">
      <c r="A503" s="232"/>
      <c r="B503" s="221"/>
      <c r="C503" s="230"/>
      <c r="D503" s="231"/>
      <c r="E503" s="184"/>
      <c r="F503" s="176">
        <f>IF(AND(Program!AJ511&lt;&gt;"Grand Total",Program!AJ511&lt;&gt;0),Program!AJ511,"")</f>
      </c>
      <c r="G503" s="312">
        <f>IF(F503&lt;&gt;"",Program!AK511,"")</f>
      </c>
    </row>
    <row r="504" spans="1:7" ht="12.75">
      <c r="A504" s="232"/>
      <c r="B504" s="221"/>
      <c r="C504" s="230"/>
      <c r="D504" s="231"/>
      <c r="E504" s="184"/>
      <c r="F504" s="176">
        <f>IF(AND(Program!AJ512&lt;&gt;"Grand Total",Program!AJ512&lt;&gt;0),Program!AJ512,"")</f>
      </c>
      <c r="G504" s="312">
        <f>IF(F504&lt;&gt;"",Program!AK512,"")</f>
      </c>
    </row>
    <row r="505" spans="1:7" ht="12.75">
      <c r="A505" s="232"/>
      <c r="B505" s="221"/>
      <c r="C505" s="230"/>
      <c r="D505" s="231"/>
      <c r="E505" s="184"/>
      <c r="F505" s="176">
        <f>IF(AND(Program!AJ513&lt;&gt;"Grand Total",Program!AJ513&lt;&gt;0),Program!AJ513,"")</f>
      </c>
      <c r="G505" s="312">
        <f>IF(F505&lt;&gt;"",Program!AK513,"")</f>
      </c>
    </row>
    <row r="506" spans="1:7" ht="12.75">
      <c r="A506" s="232"/>
      <c r="B506" s="221"/>
      <c r="C506" s="230"/>
      <c r="D506" s="231"/>
      <c r="E506" s="184"/>
      <c r="F506" s="176">
        <f>IF(AND(Program!AJ514&lt;&gt;"Grand Total",Program!AJ514&lt;&gt;0),Program!AJ514,"")</f>
      </c>
      <c r="G506" s="312">
        <f>IF(F506&lt;&gt;"",Program!AK514,"")</f>
      </c>
    </row>
    <row r="507" spans="1:7" ht="12.75">
      <c r="A507" s="232"/>
      <c r="B507" s="221"/>
      <c r="C507" s="230"/>
      <c r="D507" s="231"/>
      <c r="E507" s="184"/>
      <c r="F507" s="176">
        <f>IF(AND(Program!AJ515&lt;&gt;"Grand Total",Program!AJ515&lt;&gt;0),Program!AJ515,"")</f>
      </c>
      <c r="G507" s="312">
        <f>IF(F507&lt;&gt;"",Program!AK515,"")</f>
      </c>
    </row>
    <row r="508" spans="1:7" ht="12.75">
      <c r="A508" s="232"/>
      <c r="B508" s="221"/>
      <c r="C508" s="230"/>
      <c r="D508" s="231"/>
      <c r="E508" s="184"/>
      <c r="F508" s="176">
        <f>IF(AND(Program!AJ516&lt;&gt;"Grand Total",Program!AJ516&lt;&gt;0),Program!AJ516,"")</f>
      </c>
      <c r="G508" s="312">
        <f>IF(F508&lt;&gt;"",Program!AK516,"")</f>
      </c>
    </row>
    <row r="509" spans="1:7" ht="12.75">
      <c r="A509" s="232"/>
      <c r="B509" s="221"/>
      <c r="C509" s="230"/>
      <c r="D509" s="231"/>
      <c r="E509" s="184"/>
      <c r="F509" s="176">
        <f>IF(AND(Program!AJ517&lt;&gt;"Grand Total",Program!AJ517&lt;&gt;0),Program!AJ517,"")</f>
      </c>
      <c r="G509" s="312">
        <f>IF(F509&lt;&gt;"",Program!AK517,"")</f>
      </c>
    </row>
    <row r="510" spans="1:7" ht="12.75">
      <c r="A510" s="232"/>
      <c r="B510" s="221"/>
      <c r="C510" s="230"/>
      <c r="D510" s="231"/>
      <c r="E510" s="184"/>
      <c r="F510" s="176">
        <f>IF(AND(Program!AJ518&lt;&gt;"Grand Total",Program!AJ518&lt;&gt;0),Program!AJ518,"")</f>
      </c>
      <c r="G510" s="312">
        <f>IF(F510&lt;&gt;"",Program!AK518,"")</f>
      </c>
    </row>
    <row r="511" spans="1:7" ht="12.75">
      <c r="A511" s="232"/>
      <c r="B511" s="221"/>
      <c r="C511" s="230"/>
      <c r="D511" s="231"/>
      <c r="E511" s="184"/>
      <c r="F511" s="176">
        <f>IF(AND(Program!AJ519&lt;&gt;"Grand Total",Program!AJ519&lt;&gt;0),Program!AJ519,"")</f>
      </c>
      <c r="G511" s="312">
        <f>IF(F511&lt;&gt;"",Program!AK519,"")</f>
      </c>
    </row>
    <row r="512" spans="1:7" ht="12.75">
      <c r="A512" s="232"/>
      <c r="B512" s="221"/>
      <c r="C512" s="230"/>
      <c r="D512" s="231"/>
      <c r="E512" s="184"/>
      <c r="F512" s="176">
        <f>IF(AND(Program!AJ520&lt;&gt;"Grand Total",Program!AJ520&lt;&gt;0),Program!AJ520,"")</f>
      </c>
      <c r="G512" s="312">
        <f>IF(F512&lt;&gt;"",Program!AK520,"")</f>
      </c>
    </row>
    <row r="513" spans="1:7" ht="12.75">
      <c r="A513" s="232"/>
      <c r="B513" s="221"/>
      <c r="C513" s="230"/>
      <c r="D513" s="231"/>
      <c r="E513" s="184"/>
      <c r="F513" s="176">
        <f>IF(AND(Program!AJ521&lt;&gt;"Grand Total",Program!AJ521&lt;&gt;0),Program!AJ521,"")</f>
      </c>
      <c r="G513" s="312">
        <f>IF(F513&lt;&gt;"",Program!AK521,"")</f>
      </c>
    </row>
    <row r="514" spans="1:7" ht="12.75">
      <c r="A514" s="232"/>
      <c r="B514" s="221"/>
      <c r="C514" s="230"/>
      <c r="D514" s="231"/>
      <c r="E514" s="184"/>
      <c r="F514" s="176">
        <f>IF(AND(Program!AJ522&lt;&gt;"Grand Total",Program!AJ522&lt;&gt;0),Program!AJ522,"")</f>
      </c>
      <c r="G514" s="312">
        <f>IF(F514&lt;&gt;"",Program!AK522,"")</f>
      </c>
    </row>
    <row r="515" spans="1:7" ht="12.75">
      <c r="A515" s="232"/>
      <c r="B515" s="221"/>
      <c r="C515" s="230"/>
      <c r="D515" s="231"/>
      <c r="E515" s="184"/>
      <c r="F515" s="176">
        <f>IF(AND(Program!AJ523&lt;&gt;"Grand Total",Program!AJ523&lt;&gt;0),Program!AJ523,"")</f>
      </c>
      <c r="G515" s="312">
        <f>IF(F515&lt;&gt;"",Program!AK523,"")</f>
      </c>
    </row>
    <row r="516" spans="1:7" ht="12.75">
      <c r="A516" s="232"/>
      <c r="B516" s="221"/>
      <c r="C516" s="230"/>
      <c r="D516" s="231"/>
      <c r="E516" s="184"/>
      <c r="F516" s="176">
        <f>IF(AND(Program!AJ524&lt;&gt;"Grand Total",Program!AJ524&lt;&gt;0),Program!AJ524,"")</f>
      </c>
      <c r="G516" s="312">
        <f>IF(F516&lt;&gt;"",Program!AK524,"")</f>
      </c>
    </row>
    <row r="517" spans="1:7" ht="12.75">
      <c r="A517" s="232"/>
      <c r="B517" s="221"/>
      <c r="C517" s="230"/>
      <c r="D517" s="231"/>
      <c r="E517" s="184"/>
      <c r="F517" s="176">
        <f>IF(AND(Program!AJ525&lt;&gt;"Grand Total",Program!AJ525&lt;&gt;0),Program!AJ525,"")</f>
      </c>
      <c r="G517" s="312">
        <f>IF(F517&lt;&gt;"",Program!AK525,"")</f>
      </c>
    </row>
    <row r="518" spans="1:7" ht="12.75">
      <c r="A518" s="232"/>
      <c r="B518" s="221"/>
      <c r="C518" s="230"/>
      <c r="D518" s="231"/>
      <c r="E518" s="184"/>
      <c r="F518" s="176">
        <f>IF(AND(Program!AJ526&lt;&gt;"Grand Total",Program!AJ526&lt;&gt;0),Program!AJ526,"")</f>
      </c>
      <c r="G518" s="312">
        <f>IF(F518&lt;&gt;"",Program!AK526,"")</f>
      </c>
    </row>
    <row r="519" spans="1:7" ht="12.75">
      <c r="A519" s="232"/>
      <c r="B519" s="221"/>
      <c r="C519" s="230"/>
      <c r="D519" s="231"/>
      <c r="E519" s="184"/>
      <c r="F519" s="176">
        <f>IF(AND(Program!AJ527&lt;&gt;"Grand Total",Program!AJ527&lt;&gt;0),Program!AJ527,"")</f>
      </c>
      <c r="G519" s="312">
        <f>IF(F519&lt;&gt;"",Program!AK527,"")</f>
      </c>
    </row>
    <row r="520" spans="1:7" ht="12.75">
      <c r="A520" s="232"/>
      <c r="B520" s="221"/>
      <c r="C520" s="230"/>
      <c r="D520" s="231"/>
      <c r="E520" s="184"/>
      <c r="F520" s="176">
        <f>IF(AND(Program!AJ528&lt;&gt;"Grand Total",Program!AJ528&lt;&gt;0),Program!AJ528,"")</f>
      </c>
      <c r="G520" s="312">
        <f>IF(F520&lt;&gt;"",Program!AK528,"")</f>
      </c>
    </row>
    <row r="521" spans="1:7" ht="12.75">
      <c r="A521" s="232"/>
      <c r="B521" s="221"/>
      <c r="C521" s="230"/>
      <c r="D521" s="231"/>
      <c r="E521" s="184"/>
      <c r="F521" s="176">
        <f>IF(AND(Program!AJ529&lt;&gt;"Grand Total",Program!AJ529&lt;&gt;0),Program!AJ529,"")</f>
      </c>
      <c r="G521" s="312">
        <f>IF(F521&lt;&gt;"",Program!AK529,"")</f>
      </c>
    </row>
    <row r="522" spans="1:7" ht="12.75">
      <c r="A522" s="232"/>
      <c r="B522" s="221"/>
      <c r="C522" s="230"/>
      <c r="D522" s="231"/>
      <c r="E522" s="184"/>
      <c r="F522" s="176">
        <f>IF(AND(Program!AJ530&lt;&gt;"Grand Total",Program!AJ530&lt;&gt;0),Program!AJ530,"")</f>
      </c>
      <c r="G522" s="312">
        <f>IF(F522&lt;&gt;"",Program!AK530,"")</f>
      </c>
    </row>
    <row r="523" spans="1:7" ht="12.75">
      <c r="A523" s="232"/>
      <c r="B523" s="221"/>
      <c r="C523" s="230"/>
      <c r="D523" s="231"/>
      <c r="E523" s="184"/>
      <c r="F523" s="176">
        <f>IF(AND(Program!AJ531&lt;&gt;"Grand Total",Program!AJ531&lt;&gt;0),Program!AJ531,"")</f>
      </c>
      <c r="G523" s="312">
        <f>IF(F523&lt;&gt;"",Program!AK531,"")</f>
      </c>
    </row>
    <row r="524" spans="1:7" ht="12.75">
      <c r="A524" s="232"/>
      <c r="B524" s="221"/>
      <c r="C524" s="230"/>
      <c r="D524" s="231"/>
      <c r="E524" s="184"/>
      <c r="F524" s="176">
        <f>IF(AND(Program!AJ532&lt;&gt;"Grand Total",Program!AJ532&lt;&gt;0),Program!AJ532,"")</f>
      </c>
      <c r="G524" s="312">
        <f>IF(F524&lt;&gt;"",Program!AK532,"")</f>
      </c>
    </row>
    <row r="525" spans="1:7" ht="12.75">
      <c r="A525" s="232"/>
      <c r="B525" s="221"/>
      <c r="C525" s="230"/>
      <c r="D525" s="231"/>
      <c r="E525" s="184"/>
      <c r="F525" s="176">
        <f>IF(AND(Program!AJ533&lt;&gt;"Grand Total",Program!AJ533&lt;&gt;0),Program!AJ533,"")</f>
      </c>
      <c r="G525" s="312">
        <f>IF(F525&lt;&gt;"",Program!AK533,"")</f>
      </c>
    </row>
    <row r="526" spans="1:7" ht="12.75">
      <c r="A526" s="232"/>
      <c r="B526" s="221"/>
      <c r="C526" s="230"/>
      <c r="D526" s="231"/>
      <c r="E526" s="184"/>
      <c r="F526" s="176">
        <f>IF(AND(Program!AJ534&lt;&gt;"Grand Total",Program!AJ534&lt;&gt;0),Program!AJ534,"")</f>
      </c>
      <c r="G526" s="312">
        <f>IF(F526&lt;&gt;"",Program!AK534,"")</f>
      </c>
    </row>
    <row r="527" spans="1:7" ht="12.75">
      <c r="A527" s="232"/>
      <c r="B527" s="221"/>
      <c r="C527" s="230"/>
      <c r="D527" s="231"/>
      <c r="E527" s="184"/>
      <c r="F527" s="176">
        <f>IF(AND(Program!AJ535&lt;&gt;"Grand Total",Program!AJ535&lt;&gt;0),Program!AJ535,"")</f>
      </c>
      <c r="G527" s="312">
        <f>IF(F527&lt;&gt;"",Program!AK535,"")</f>
      </c>
    </row>
    <row r="528" spans="1:7" ht="12.75">
      <c r="A528" s="232"/>
      <c r="B528" s="221"/>
      <c r="C528" s="230"/>
      <c r="D528" s="231"/>
      <c r="E528" s="184"/>
      <c r="F528" s="176">
        <f>IF(AND(Program!AJ536&lt;&gt;"Grand Total",Program!AJ536&lt;&gt;0),Program!AJ536,"")</f>
      </c>
      <c r="G528" s="312">
        <f>IF(F528&lt;&gt;"",Program!AK536,"")</f>
      </c>
    </row>
    <row r="529" spans="1:7" ht="12.75">
      <c r="A529" s="232"/>
      <c r="B529" s="221"/>
      <c r="C529" s="230"/>
      <c r="D529" s="231"/>
      <c r="E529" s="184"/>
      <c r="F529" s="176">
        <f>IF(AND(Program!AJ537&lt;&gt;"Grand Total",Program!AJ537&lt;&gt;0),Program!AJ537,"")</f>
      </c>
      <c r="G529" s="312">
        <f>IF(F529&lt;&gt;"",Program!AK537,"")</f>
      </c>
    </row>
    <row r="530" spans="1:7" ht="12.75">
      <c r="A530" s="232"/>
      <c r="B530" s="221"/>
      <c r="C530" s="230"/>
      <c r="D530" s="231"/>
      <c r="E530" s="184"/>
      <c r="F530" s="176">
        <f>IF(AND(Program!AJ538&lt;&gt;"Grand Total",Program!AJ538&lt;&gt;0),Program!AJ538,"")</f>
      </c>
      <c r="G530" s="312">
        <f>IF(F530&lt;&gt;"",Program!AK538,"")</f>
      </c>
    </row>
    <row r="531" spans="1:7" ht="12.75">
      <c r="A531" s="232"/>
      <c r="B531" s="221"/>
      <c r="C531" s="230"/>
      <c r="D531" s="231"/>
      <c r="E531" s="184"/>
      <c r="F531" s="176">
        <f>IF(AND(Program!AJ539&lt;&gt;"Grand Total",Program!AJ539&lt;&gt;0),Program!AJ539,"")</f>
      </c>
      <c r="G531" s="312">
        <f>IF(F531&lt;&gt;"",Program!AK539,"")</f>
      </c>
    </row>
    <row r="532" spans="1:7" ht="12.75">
      <c r="A532" s="232"/>
      <c r="B532" s="221"/>
      <c r="C532" s="230"/>
      <c r="D532" s="231"/>
      <c r="E532" s="184"/>
      <c r="F532" s="176">
        <f>IF(AND(Program!AJ540&lt;&gt;"Grand Total",Program!AJ540&lt;&gt;0),Program!AJ540,"")</f>
      </c>
      <c r="G532" s="312">
        <f>IF(F532&lt;&gt;"",Program!AK540,"")</f>
      </c>
    </row>
    <row r="533" spans="1:7" ht="12.75">
      <c r="A533" s="232"/>
      <c r="B533" s="221"/>
      <c r="C533" s="230"/>
      <c r="D533" s="231"/>
      <c r="E533" s="184"/>
      <c r="F533" s="176">
        <f>IF(AND(Program!AJ541&lt;&gt;"Grand Total",Program!AJ541&lt;&gt;0),Program!AJ541,"")</f>
      </c>
      <c r="G533" s="312">
        <f>IF(F533&lt;&gt;"",Program!AK541,"")</f>
      </c>
    </row>
    <row r="534" spans="1:7" ht="12.75">
      <c r="A534" s="232"/>
      <c r="B534" s="221"/>
      <c r="C534" s="230"/>
      <c r="D534" s="231"/>
      <c r="E534" s="184"/>
      <c r="F534" s="176">
        <f>IF(AND(Program!AJ542&lt;&gt;"Grand Total",Program!AJ542&lt;&gt;0),Program!AJ542,"")</f>
      </c>
      <c r="G534" s="312">
        <f>IF(F534&lt;&gt;"",Program!AK542,"")</f>
      </c>
    </row>
    <row r="535" spans="1:7" ht="12.75">
      <c r="A535" s="232"/>
      <c r="B535" s="221"/>
      <c r="C535" s="230"/>
      <c r="D535" s="231"/>
      <c r="E535" s="184"/>
      <c r="F535" s="176">
        <f>IF(AND(Program!AJ543&lt;&gt;"Grand Total",Program!AJ543&lt;&gt;0),Program!AJ543,"")</f>
      </c>
      <c r="G535" s="312">
        <f>IF(F535&lt;&gt;"",Program!AK543,"")</f>
      </c>
    </row>
    <row r="536" spans="1:7" ht="12.75">
      <c r="A536" s="232"/>
      <c r="B536" s="221"/>
      <c r="C536" s="230"/>
      <c r="D536" s="231"/>
      <c r="E536" s="184"/>
      <c r="F536" s="176">
        <f>IF(AND(Program!AJ544&lt;&gt;"Grand Total",Program!AJ544&lt;&gt;0),Program!AJ544,"")</f>
      </c>
      <c r="G536" s="312">
        <f>IF(F536&lt;&gt;"",Program!AK544,"")</f>
      </c>
    </row>
    <row r="537" spans="1:7" ht="12.75">
      <c r="A537" s="232"/>
      <c r="B537" s="221"/>
      <c r="C537" s="230"/>
      <c r="D537" s="231"/>
      <c r="E537" s="184"/>
      <c r="F537" s="176">
        <f>IF(AND(Program!AJ545&lt;&gt;"Grand Total",Program!AJ545&lt;&gt;0),Program!AJ545,"")</f>
      </c>
      <c r="G537" s="312">
        <f>IF(F537&lt;&gt;"",Program!AK545,"")</f>
      </c>
    </row>
    <row r="538" spans="1:7" ht="12.75">
      <c r="A538" s="232"/>
      <c r="B538" s="221"/>
      <c r="C538" s="230"/>
      <c r="D538" s="231"/>
      <c r="E538" s="184"/>
      <c r="F538" s="176">
        <f>IF(AND(Program!AJ546&lt;&gt;"Grand Total",Program!AJ546&lt;&gt;0),Program!AJ546,"")</f>
      </c>
      <c r="G538" s="312">
        <f>IF(F538&lt;&gt;"",Program!AK546,"")</f>
      </c>
    </row>
    <row r="539" spans="1:7" ht="12.75">
      <c r="A539" s="232"/>
      <c r="B539" s="221"/>
      <c r="C539" s="230"/>
      <c r="D539" s="231"/>
      <c r="E539" s="184"/>
      <c r="F539" s="176">
        <f>IF(AND(Program!AJ547&lt;&gt;"Grand Total",Program!AJ547&lt;&gt;0),Program!AJ547,"")</f>
      </c>
      <c r="G539" s="312">
        <f>IF(F539&lt;&gt;"",Program!AK547,"")</f>
      </c>
    </row>
    <row r="540" spans="1:7" ht="12.75">
      <c r="A540" s="232"/>
      <c r="B540" s="221"/>
      <c r="C540" s="230"/>
      <c r="D540" s="231"/>
      <c r="E540" s="184"/>
      <c r="F540" s="176">
        <f>IF(AND(Program!AJ548&lt;&gt;"Grand Total",Program!AJ548&lt;&gt;0),Program!AJ548,"")</f>
      </c>
      <c r="G540" s="312">
        <f>IF(F540&lt;&gt;"",Program!AK548,"")</f>
      </c>
    </row>
    <row r="541" spans="1:7" ht="12.75">
      <c r="A541" s="232"/>
      <c r="B541" s="221"/>
      <c r="C541" s="230"/>
      <c r="D541" s="231"/>
      <c r="E541" s="184"/>
      <c r="F541" s="176">
        <f>IF(AND(Program!AJ549&lt;&gt;"Grand Total",Program!AJ549&lt;&gt;0),Program!AJ549,"")</f>
      </c>
      <c r="G541" s="312">
        <f>IF(F541&lt;&gt;"",Program!AK549,"")</f>
      </c>
    </row>
    <row r="542" spans="1:7" ht="12.75">
      <c r="A542" s="232"/>
      <c r="B542" s="221"/>
      <c r="C542" s="230"/>
      <c r="D542" s="231"/>
      <c r="E542" s="184"/>
      <c r="F542" s="176">
        <f>IF(AND(Program!AJ550&lt;&gt;"Grand Total",Program!AJ550&lt;&gt;0),Program!AJ550,"")</f>
      </c>
      <c r="G542" s="312">
        <f>IF(F542&lt;&gt;"",Program!AK550,"")</f>
      </c>
    </row>
    <row r="543" spans="1:7" ht="12.75">
      <c r="A543" s="232"/>
      <c r="B543" s="221"/>
      <c r="C543" s="230"/>
      <c r="D543" s="231"/>
      <c r="E543" s="184"/>
      <c r="F543" s="176">
        <f>IF(AND(Program!AJ551&lt;&gt;"Grand Total",Program!AJ551&lt;&gt;0),Program!AJ551,"")</f>
      </c>
      <c r="G543" s="312">
        <f>IF(F543&lt;&gt;"",Program!AK551,"")</f>
      </c>
    </row>
    <row r="544" spans="1:7" ht="12.75">
      <c r="A544" s="232"/>
      <c r="B544" s="221"/>
      <c r="C544" s="230"/>
      <c r="D544" s="231"/>
      <c r="E544" s="184"/>
      <c r="F544" s="176">
        <f>IF(AND(Program!AJ552&lt;&gt;"Grand Total",Program!AJ552&lt;&gt;0),Program!AJ552,"")</f>
      </c>
      <c r="G544" s="312">
        <f>IF(F544&lt;&gt;"",Program!AK552,"")</f>
      </c>
    </row>
    <row r="545" spans="1:7" ht="12.75">
      <c r="A545" s="232"/>
      <c r="B545" s="221"/>
      <c r="C545" s="230"/>
      <c r="D545" s="231"/>
      <c r="E545" s="184"/>
      <c r="F545" s="176">
        <f>IF(AND(Program!AJ553&lt;&gt;"Grand Total",Program!AJ553&lt;&gt;0),Program!AJ553,"")</f>
      </c>
      <c r="G545" s="312">
        <f>IF(F545&lt;&gt;"",Program!AK553,"")</f>
      </c>
    </row>
    <row r="546" spans="1:7" ht="12.75">
      <c r="A546" s="232"/>
      <c r="B546" s="221"/>
      <c r="C546" s="230"/>
      <c r="D546" s="231"/>
      <c r="E546" s="184"/>
      <c r="F546" s="176">
        <f>IF(AND(Program!AJ554&lt;&gt;"Grand Total",Program!AJ554&lt;&gt;0),Program!AJ554,"")</f>
      </c>
      <c r="G546" s="312">
        <f>IF(F546&lt;&gt;"",Program!AK554,"")</f>
      </c>
    </row>
    <row r="547" spans="1:7" ht="12.75">
      <c r="A547" s="232"/>
      <c r="B547" s="221"/>
      <c r="C547" s="230"/>
      <c r="D547" s="231"/>
      <c r="E547" s="184"/>
      <c r="F547" s="176">
        <f>IF(AND(Program!AJ555&lt;&gt;"Grand Total",Program!AJ555&lt;&gt;0),Program!AJ555,"")</f>
      </c>
      <c r="G547" s="312">
        <f>IF(F547&lt;&gt;"",Program!AK555,"")</f>
      </c>
    </row>
    <row r="548" spans="1:7" ht="12.75">
      <c r="A548" s="232"/>
      <c r="B548" s="221"/>
      <c r="C548" s="230"/>
      <c r="D548" s="231"/>
      <c r="E548" s="184"/>
      <c r="F548" s="176">
        <f>IF(AND(Program!AJ556&lt;&gt;"Grand Total",Program!AJ556&lt;&gt;0),Program!AJ556,"")</f>
      </c>
      <c r="G548" s="312">
        <f>IF(F548&lt;&gt;"",Program!AK556,"")</f>
      </c>
    </row>
    <row r="549" spans="1:7" ht="12.75">
      <c r="A549" s="232"/>
      <c r="B549" s="221"/>
      <c r="C549" s="230"/>
      <c r="D549" s="231"/>
      <c r="E549" s="184"/>
      <c r="F549" s="176">
        <f>IF(AND(Program!AJ557&lt;&gt;"Grand Total",Program!AJ557&lt;&gt;0),Program!AJ557,"")</f>
      </c>
      <c r="G549" s="312">
        <f>IF(F549&lt;&gt;"",Program!AK557,"")</f>
      </c>
    </row>
    <row r="550" spans="1:7" ht="12.75">
      <c r="A550" s="232"/>
      <c r="B550" s="221"/>
      <c r="C550" s="230"/>
      <c r="D550" s="231"/>
      <c r="E550" s="184"/>
      <c r="F550" s="176">
        <f>IF(AND(Program!AJ558&lt;&gt;"Grand Total",Program!AJ558&lt;&gt;0),Program!AJ558,"")</f>
      </c>
      <c r="G550" s="312">
        <f>IF(F550&lt;&gt;"",Program!AK558,"")</f>
      </c>
    </row>
    <row r="551" spans="1:7" ht="12.75">
      <c r="A551" s="232"/>
      <c r="B551" s="221"/>
      <c r="C551" s="230"/>
      <c r="D551" s="231"/>
      <c r="E551" s="184"/>
      <c r="F551" s="176">
        <f>IF(AND(Program!AJ559&lt;&gt;"Grand Total",Program!AJ559&lt;&gt;0),Program!AJ559,"")</f>
      </c>
      <c r="G551" s="312">
        <f>IF(F551&lt;&gt;"",Program!AK559,"")</f>
      </c>
    </row>
    <row r="552" spans="1:7" ht="12.75">
      <c r="A552" s="232"/>
      <c r="B552" s="221"/>
      <c r="C552" s="230"/>
      <c r="D552" s="231"/>
      <c r="E552" s="184"/>
      <c r="F552" s="176">
        <f>IF(AND(Program!AJ560&lt;&gt;"Grand Total",Program!AJ560&lt;&gt;0),Program!AJ560,"")</f>
      </c>
      <c r="G552" s="312">
        <f>IF(F552&lt;&gt;"",Program!AK560,"")</f>
      </c>
    </row>
    <row r="553" spans="1:7" ht="12.75">
      <c r="A553" s="232"/>
      <c r="B553" s="221"/>
      <c r="C553" s="230"/>
      <c r="D553" s="231"/>
      <c r="E553" s="184"/>
      <c r="F553" s="176">
        <f>IF(AND(Program!AJ561&lt;&gt;"Grand Total",Program!AJ561&lt;&gt;0),Program!AJ561,"")</f>
      </c>
      <c r="G553" s="312">
        <f>IF(F553&lt;&gt;"",Program!AK561,"")</f>
      </c>
    </row>
    <row r="554" spans="1:7" ht="12.75">
      <c r="A554" s="232"/>
      <c r="B554" s="221"/>
      <c r="C554" s="230"/>
      <c r="D554" s="231"/>
      <c r="E554" s="184"/>
      <c r="F554" s="176">
        <f>IF(AND(Program!AJ562&lt;&gt;"Grand Total",Program!AJ562&lt;&gt;0),Program!AJ562,"")</f>
      </c>
      <c r="G554" s="312">
        <f>IF(F554&lt;&gt;"",Program!AK562,"")</f>
      </c>
    </row>
    <row r="555" spans="1:7" ht="12.75">
      <c r="A555" s="232"/>
      <c r="B555" s="221"/>
      <c r="C555" s="230"/>
      <c r="D555" s="231"/>
      <c r="E555" s="184"/>
      <c r="F555" s="176">
        <f>IF(AND(Program!AJ563&lt;&gt;"Grand Total",Program!AJ563&lt;&gt;0),Program!AJ563,"")</f>
      </c>
      <c r="G555" s="312">
        <f>IF(F555&lt;&gt;"",Program!AK563,"")</f>
      </c>
    </row>
    <row r="556" spans="1:7" ht="12.75">
      <c r="A556" s="232"/>
      <c r="B556" s="221"/>
      <c r="C556" s="230"/>
      <c r="D556" s="231"/>
      <c r="E556" s="184"/>
      <c r="F556" s="176">
        <f>IF(AND(Program!AJ564&lt;&gt;"Grand Total",Program!AJ564&lt;&gt;0),Program!AJ564,"")</f>
      </c>
      <c r="G556" s="312">
        <f>IF(F556&lt;&gt;"",Program!AK564,"")</f>
      </c>
    </row>
    <row r="557" spans="1:7" ht="12.75">
      <c r="A557" s="232"/>
      <c r="B557" s="221"/>
      <c r="C557" s="230"/>
      <c r="D557" s="231"/>
      <c r="E557" s="184"/>
      <c r="F557" s="176">
        <f>IF(AND(Program!AJ565&lt;&gt;"Grand Total",Program!AJ565&lt;&gt;0),Program!AJ565,"")</f>
      </c>
      <c r="G557" s="312">
        <f>IF(F557&lt;&gt;"",Program!AK565,"")</f>
      </c>
    </row>
    <row r="558" spans="1:7" ht="12.75">
      <c r="A558" s="232"/>
      <c r="B558" s="221"/>
      <c r="C558" s="230"/>
      <c r="D558" s="231"/>
      <c r="E558" s="184"/>
      <c r="F558" s="176">
        <f>IF(AND(Program!AJ566&lt;&gt;"Grand Total",Program!AJ566&lt;&gt;0),Program!AJ566,"")</f>
      </c>
      <c r="G558" s="312">
        <f>IF(F558&lt;&gt;"",Program!AK566,"")</f>
      </c>
    </row>
    <row r="559" spans="1:7" ht="12.75">
      <c r="A559" s="232"/>
      <c r="B559" s="221"/>
      <c r="C559" s="230"/>
      <c r="D559" s="231"/>
      <c r="E559" s="184"/>
      <c r="F559" s="176">
        <f>IF(AND(Program!AJ567&lt;&gt;"Grand Total",Program!AJ567&lt;&gt;0),Program!AJ567,"")</f>
      </c>
      <c r="G559" s="312">
        <f>IF(F559&lt;&gt;"",Program!AK567,"")</f>
      </c>
    </row>
    <row r="560" spans="1:7" ht="12.75">
      <c r="A560" s="232"/>
      <c r="B560" s="221"/>
      <c r="C560" s="230"/>
      <c r="D560" s="231"/>
      <c r="E560" s="184"/>
      <c r="F560" s="176">
        <f>IF(AND(Program!AJ568&lt;&gt;"Grand Total",Program!AJ568&lt;&gt;0),Program!AJ568,"")</f>
      </c>
      <c r="G560" s="312">
        <f>IF(F560&lt;&gt;"",Program!AK568,"")</f>
      </c>
    </row>
    <row r="561" spans="1:7" ht="12.75">
      <c r="A561" s="232"/>
      <c r="B561" s="221"/>
      <c r="C561" s="230"/>
      <c r="D561" s="231"/>
      <c r="E561" s="184"/>
      <c r="F561" s="176">
        <f>IF(AND(Program!AJ569&lt;&gt;"Grand Total",Program!AJ569&lt;&gt;0),Program!AJ569,"")</f>
      </c>
      <c r="G561" s="312">
        <f>IF(F561&lt;&gt;"",Program!AK569,"")</f>
      </c>
    </row>
    <row r="562" spans="1:7" ht="12.75">
      <c r="A562" s="232"/>
      <c r="B562" s="221"/>
      <c r="C562" s="230"/>
      <c r="D562" s="231"/>
      <c r="E562" s="184"/>
      <c r="F562" s="176">
        <f>IF(AND(Program!AJ570&lt;&gt;"Grand Total",Program!AJ570&lt;&gt;0),Program!AJ570,"")</f>
      </c>
      <c r="G562" s="312">
        <f>IF(F562&lt;&gt;"",Program!AK570,"")</f>
      </c>
    </row>
    <row r="563" spans="1:7" ht="12.75">
      <c r="A563" s="232"/>
      <c r="B563" s="221"/>
      <c r="C563" s="230"/>
      <c r="D563" s="231"/>
      <c r="E563" s="184"/>
      <c r="F563" s="176">
        <f>IF(AND(Program!AJ571&lt;&gt;"Grand Total",Program!AJ571&lt;&gt;0),Program!AJ571,"")</f>
      </c>
      <c r="G563" s="312">
        <f>IF(F563&lt;&gt;"",Program!AK571,"")</f>
      </c>
    </row>
    <row r="564" spans="1:7" ht="12.75">
      <c r="A564" s="232"/>
      <c r="B564" s="221"/>
      <c r="C564" s="230"/>
      <c r="D564" s="231"/>
      <c r="E564" s="184"/>
      <c r="F564" s="176">
        <f>IF(AND(Program!AJ572&lt;&gt;"Grand Total",Program!AJ572&lt;&gt;0),Program!AJ572,"")</f>
      </c>
      <c r="G564" s="312">
        <f>IF(F564&lt;&gt;"",Program!AK572,"")</f>
      </c>
    </row>
    <row r="565" spans="1:7" ht="12.75">
      <c r="A565" s="232"/>
      <c r="B565" s="221"/>
      <c r="C565" s="230"/>
      <c r="D565" s="231"/>
      <c r="E565" s="184"/>
      <c r="F565" s="176">
        <f>IF(AND(Program!AJ573&lt;&gt;"Grand Total",Program!AJ573&lt;&gt;0),Program!AJ573,"")</f>
      </c>
      <c r="G565" s="312">
        <f>IF(F565&lt;&gt;"",Program!AK573,"")</f>
      </c>
    </row>
    <row r="566" spans="1:7" ht="12.75">
      <c r="A566" s="232"/>
      <c r="B566" s="221"/>
      <c r="C566" s="230"/>
      <c r="D566" s="231"/>
      <c r="E566" s="184"/>
      <c r="F566" s="176">
        <f>IF(AND(Program!AJ574&lt;&gt;"Grand Total",Program!AJ574&lt;&gt;0),Program!AJ574,"")</f>
      </c>
      <c r="G566" s="312">
        <f>IF(F566&lt;&gt;"",Program!AK574,"")</f>
      </c>
    </row>
    <row r="567" spans="1:7" ht="12.75">
      <c r="A567" s="232"/>
      <c r="B567" s="221"/>
      <c r="C567" s="230"/>
      <c r="D567" s="231"/>
      <c r="E567" s="184"/>
      <c r="F567" s="176">
        <f>IF(AND(Program!AJ575&lt;&gt;"Grand Total",Program!AJ575&lt;&gt;0),Program!AJ575,"")</f>
      </c>
      <c r="G567" s="312">
        <f>IF(F567&lt;&gt;"",Program!AK575,"")</f>
      </c>
    </row>
    <row r="568" spans="1:7" ht="12.75">
      <c r="A568" s="232"/>
      <c r="B568" s="221"/>
      <c r="C568" s="230"/>
      <c r="D568" s="231"/>
      <c r="E568" s="184"/>
      <c r="F568" s="176">
        <f>IF(AND(Program!AJ576&lt;&gt;"Grand Total",Program!AJ576&lt;&gt;0),Program!AJ576,"")</f>
      </c>
      <c r="G568" s="312">
        <f>IF(F568&lt;&gt;"",Program!AK576,"")</f>
      </c>
    </row>
    <row r="569" spans="1:7" ht="12.75">
      <c r="A569" s="232"/>
      <c r="B569" s="221"/>
      <c r="C569" s="230"/>
      <c r="D569" s="231"/>
      <c r="E569" s="184"/>
      <c r="F569" s="176">
        <f>IF(AND(Program!AJ577&lt;&gt;"Grand Total",Program!AJ577&lt;&gt;0),Program!AJ577,"")</f>
      </c>
      <c r="G569" s="312">
        <f>IF(F569&lt;&gt;"",Program!AK577,"")</f>
      </c>
    </row>
    <row r="570" spans="1:7" ht="12.75">
      <c r="A570" s="232"/>
      <c r="B570" s="221"/>
      <c r="C570" s="230"/>
      <c r="D570" s="231"/>
      <c r="E570" s="184"/>
      <c r="F570" s="176">
        <f>IF(AND(Program!AJ578&lt;&gt;"Grand Total",Program!AJ578&lt;&gt;0),Program!AJ578,"")</f>
      </c>
      <c r="G570" s="312">
        <f>IF(F570&lt;&gt;"",Program!AK578,"")</f>
      </c>
    </row>
    <row r="571" spans="1:7" ht="12.75">
      <c r="A571" s="232"/>
      <c r="B571" s="221"/>
      <c r="C571" s="230"/>
      <c r="D571" s="231"/>
      <c r="E571" s="184"/>
      <c r="F571" s="176">
        <f>IF(AND(Program!AJ579&lt;&gt;"Grand Total",Program!AJ579&lt;&gt;0),Program!AJ579,"")</f>
      </c>
      <c r="G571" s="312">
        <f>IF(F571&lt;&gt;"",Program!AK579,"")</f>
      </c>
    </row>
    <row r="572" spans="1:7" ht="12.75">
      <c r="A572" s="232"/>
      <c r="B572" s="221"/>
      <c r="C572" s="230"/>
      <c r="D572" s="231"/>
      <c r="E572" s="184"/>
      <c r="F572" s="176">
        <f>IF(AND(Program!AJ580&lt;&gt;"Grand Total",Program!AJ580&lt;&gt;0),Program!AJ580,"")</f>
      </c>
      <c r="G572" s="312">
        <f>IF(F572&lt;&gt;"",Program!AK580,"")</f>
      </c>
    </row>
    <row r="573" spans="1:7" ht="12.75">
      <c r="A573" s="232"/>
      <c r="B573" s="221"/>
      <c r="C573" s="230"/>
      <c r="D573" s="231"/>
      <c r="E573" s="184"/>
      <c r="F573" s="176">
        <f>IF(AND(Program!AJ581&lt;&gt;"Grand Total",Program!AJ581&lt;&gt;0),Program!AJ581,"")</f>
      </c>
      <c r="G573" s="312">
        <f>IF(F573&lt;&gt;"",Program!AK581,"")</f>
      </c>
    </row>
    <row r="574" spans="1:7" ht="12.75">
      <c r="A574" s="232"/>
      <c r="B574" s="221"/>
      <c r="C574" s="230"/>
      <c r="D574" s="231"/>
      <c r="E574" s="184"/>
      <c r="F574" s="176">
        <f>IF(AND(Program!AJ582&lt;&gt;"Grand Total",Program!AJ582&lt;&gt;0),Program!AJ582,"")</f>
      </c>
      <c r="G574" s="312">
        <f>IF(F574&lt;&gt;"",Program!AK582,"")</f>
      </c>
    </row>
    <row r="575" spans="1:7" ht="12.75">
      <c r="A575" s="232"/>
      <c r="B575" s="221"/>
      <c r="C575" s="230"/>
      <c r="D575" s="231"/>
      <c r="E575" s="184"/>
      <c r="F575" s="176">
        <f>IF(AND(Program!AJ583&lt;&gt;"Grand Total",Program!AJ583&lt;&gt;0),Program!AJ583,"")</f>
      </c>
      <c r="G575" s="312">
        <f>IF(F575&lt;&gt;"",Program!AK583,"")</f>
      </c>
    </row>
    <row r="576" spans="1:7" ht="12.75">
      <c r="A576" s="232"/>
      <c r="B576" s="221"/>
      <c r="C576" s="230"/>
      <c r="D576" s="231"/>
      <c r="E576" s="184"/>
      <c r="F576" s="176">
        <f>IF(AND(Program!AJ584&lt;&gt;"Grand Total",Program!AJ584&lt;&gt;0),Program!AJ584,"")</f>
      </c>
      <c r="G576" s="312">
        <f>IF(F576&lt;&gt;"",Program!AK584,"")</f>
      </c>
    </row>
    <row r="577" spans="1:7" ht="12.75">
      <c r="A577" s="232"/>
      <c r="B577" s="221"/>
      <c r="C577" s="230"/>
      <c r="D577" s="231"/>
      <c r="E577" s="184"/>
      <c r="F577" s="176">
        <f>IF(AND(Program!AJ585&lt;&gt;"Grand Total",Program!AJ585&lt;&gt;0),Program!AJ585,"")</f>
      </c>
      <c r="G577" s="312">
        <f>IF(F577&lt;&gt;"",Program!AK585,"")</f>
      </c>
    </row>
    <row r="578" spans="1:7" ht="12.75">
      <c r="A578" s="232"/>
      <c r="B578" s="221"/>
      <c r="C578" s="230"/>
      <c r="D578" s="231"/>
      <c r="E578" s="184"/>
      <c r="F578" s="176">
        <f>IF(AND(Program!AJ586&lt;&gt;"Grand Total",Program!AJ586&lt;&gt;0),Program!AJ586,"")</f>
      </c>
      <c r="G578" s="312">
        <f>IF(F578&lt;&gt;"",Program!AK586,"")</f>
      </c>
    </row>
    <row r="579" spans="1:7" ht="12.75">
      <c r="A579" s="232"/>
      <c r="B579" s="221"/>
      <c r="C579" s="230"/>
      <c r="D579" s="231"/>
      <c r="E579" s="184"/>
      <c r="F579" s="176">
        <f>IF(AND(Program!AJ587&lt;&gt;"Grand Total",Program!AJ587&lt;&gt;0),Program!AJ587,"")</f>
      </c>
      <c r="G579" s="312">
        <f>IF(F579&lt;&gt;"",Program!AK587,"")</f>
      </c>
    </row>
    <row r="580" spans="1:7" ht="12.75">
      <c r="A580" s="232"/>
      <c r="B580" s="221"/>
      <c r="C580" s="230"/>
      <c r="D580" s="231"/>
      <c r="E580" s="184"/>
      <c r="F580" s="176">
        <f>IF(AND(Program!AJ588&lt;&gt;"Grand Total",Program!AJ588&lt;&gt;0),Program!AJ588,"")</f>
      </c>
      <c r="G580" s="312">
        <f>IF(F580&lt;&gt;"",Program!AK588,"")</f>
      </c>
    </row>
    <row r="581" spans="1:7" ht="12.75">
      <c r="A581" s="232"/>
      <c r="B581" s="221"/>
      <c r="C581" s="230"/>
      <c r="D581" s="231"/>
      <c r="E581" s="184"/>
      <c r="F581" s="176">
        <f>IF(AND(Program!AJ589&lt;&gt;"Grand Total",Program!AJ589&lt;&gt;0),Program!AJ589,"")</f>
      </c>
      <c r="G581" s="312">
        <f>IF(F581&lt;&gt;"",Program!AK589,"")</f>
      </c>
    </row>
    <row r="582" spans="1:7" ht="12.75">
      <c r="A582" s="232"/>
      <c r="B582" s="221"/>
      <c r="C582" s="230"/>
      <c r="D582" s="231"/>
      <c r="E582" s="184"/>
      <c r="F582" s="176">
        <f>IF(AND(Program!AJ590&lt;&gt;"Grand Total",Program!AJ590&lt;&gt;0),Program!AJ590,"")</f>
      </c>
      <c r="G582" s="312">
        <f>IF(F582&lt;&gt;"",Program!AK590,"")</f>
      </c>
    </row>
    <row r="583" spans="1:7" ht="12.75">
      <c r="A583" s="232"/>
      <c r="B583" s="221"/>
      <c r="C583" s="230"/>
      <c r="D583" s="231"/>
      <c r="E583" s="184"/>
      <c r="F583" s="176">
        <f>IF(AND(Program!AJ591&lt;&gt;"Grand Total",Program!AJ591&lt;&gt;0),Program!AJ591,"")</f>
      </c>
      <c r="G583" s="312">
        <f>IF(F583&lt;&gt;"",Program!AK591,"")</f>
      </c>
    </row>
    <row r="584" spans="1:7" ht="12.75">
      <c r="A584" s="232"/>
      <c r="B584" s="221"/>
      <c r="C584" s="230"/>
      <c r="D584" s="231"/>
      <c r="E584" s="184"/>
      <c r="F584" s="176">
        <f>IF(AND(Program!AJ592&lt;&gt;"Grand Total",Program!AJ592&lt;&gt;0),Program!AJ592,"")</f>
      </c>
      <c r="G584" s="312">
        <f>IF(F584&lt;&gt;"",Program!AK592,"")</f>
      </c>
    </row>
    <row r="585" spans="1:7" ht="12.75">
      <c r="A585" s="232"/>
      <c r="B585" s="221"/>
      <c r="C585" s="230"/>
      <c r="D585" s="231"/>
      <c r="E585" s="184"/>
      <c r="F585" s="176">
        <f>IF(AND(Program!AJ593&lt;&gt;"Grand Total",Program!AJ593&lt;&gt;0),Program!AJ593,"")</f>
      </c>
      <c r="G585" s="312">
        <f>IF(F585&lt;&gt;"",Program!AK593,"")</f>
      </c>
    </row>
    <row r="586" spans="1:7" ht="12.75">
      <c r="A586" s="232"/>
      <c r="B586" s="221"/>
      <c r="C586" s="230"/>
      <c r="D586" s="231"/>
      <c r="E586" s="184"/>
      <c r="F586" s="176">
        <f>IF(AND(Program!AJ594&lt;&gt;"Grand Total",Program!AJ594&lt;&gt;0),Program!AJ594,"")</f>
      </c>
      <c r="G586" s="312">
        <f>IF(F586&lt;&gt;"",Program!AK594,"")</f>
      </c>
    </row>
    <row r="587" spans="1:7" ht="12.75">
      <c r="A587" s="232"/>
      <c r="B587" s="221"/>
      <c r="C587" s="230"/>
      <c r="D587" s="231"/>
      <c r="E587" s="184"/>
      <c r="F587" s="176">
        <f>IF(AND(Program!AJ595&lt;&gt;"Grand Total",Program!AJ595&lt;&gt;0),Program!AJ595,"")</f>
      </c>
      <c r="G587" s="312">
        <f>IF(F587&lt;&gt;"",Program!AK595,"")</f>
      </c>
    </row>
    <row r="588" spans="1:7" ht="12.75">
      <c r="A588" s="232"/>
      <c r="B588" s="221"/>
      <c r="C588" s="230"/>
      <c r="D588" s="231"/>
      <c r="E588" s="184"/>
      <c r="F588" s="176">
        <f>IF(AND(Program!AJ596&lt;&gt;"Grand Total",Program!AJ596&lt;&gt;0),Program!AJ596,"")</f>
      </c>
      <c r="G588" s="312">
        <f>IF(F588&lt;&gt;"",Program!AK596,"")</f>
      </c>
    </row>
    <row r="589" spans="1:7" ht="12.75">
      <c r="A589" s="232"/>
      <c r="B589" s="221"/>
      <c r="C589" s="230"/>
      <c r="D589" s="231"/>
      <c r="E589" s="184"/>
      <c r="F589" s="176">
        <f>IF(AND(Program!AJ597&lt;&gt;"Grand Total",Program!AJ597&lt;&gt;0),Program!AJ597,"")</f>
      </c>
      <c r="G589" s="312">
        <f>IF(F589&lt;&gt;"",Program!AK597,"")</f>
      </c>
    </row>
    <row r="590" spans="1:7" ht="12.75">
      <c r="A590" s="232"/>
      <c r="B590" s="221"/>
      <c r="C590" s="230"/>
      <c r="D590" s="231"/>
      <c r="E590" s="184"/>
      <c r="F590" s="176">
        <f>IF(AND(Program!AJ598&lt;&gt;"Grand Total",Program!AJ598&lt;&gt;0),Program!AJ598,"")</f>
      </c>
      <c r="G590" s="312">
        <f>IF(F590&lt;&gt;"",Program!AK598,"")</f>
      </c>
    </row>
    <row r="591" spans="1:7" ht="12.75">
      <c r="A591" s="232"/>
      <c r="B591" s="221"/>
      <c r="C591" s="230"/>
      <c r="D591" s="231"/>
      <c r="E591" s="184"/>
      <c r="F591" s="176">
        <f>IF(AND(Program!AJ599&lt;&gt;"Grand Total",Program!AJ599&lt;&gt;0),Program!AJ599,"")</f>
      </c>
      <c r="G591" s="312">
        <f>IF(F591&lt;&gt;"",Program!AK599,"")</f>
      </c>
    </row>
    <row r="592" spans="1:7" ht="12.75">
      <c r="A592" s="232"/>
      <c r="B592" s="221"/>
      <c r="C592" s="230"/>
      <c r="D592" s="231"/>
      <c r="E592" s="184"/>
      <c r="F592" s="176">
        <f>IF(AND(Program!AJ600&lt;&gt;"Grand Total",Program!AJ600&lt;&gt;0),Program!AJ600,"")</f>
      </c>
      <c r="G592" s="312">
        <f>IF(F592&lt;&gt;"",Program!AK600,"")</f>
      </c>
    </row>
    <row r="593" spans="1:7" ht="12.75">
      <c r="A593" s="232"/>
      <c r="B593" s="221"/>
      <c r="C593" s="230"/>
      <c r="D593" s="231"/>
      <c r="E593" s="184"/>
      <c r="F593" s="176">
        <f>IF(AND(Program!AJ601&lt;&gt;"Grand Total",Program!AJ601&lt;&gt;0),Program!AJ601,"")</f>
      </c>
      <c r="G593" s="312">
        <f>IF(F593&lt;&gt;"",Program!AK601,"")</f>
      </c>
    </row>
    <row r="594" spans="1:7" ht="12.75">
      <c r="A594" s="232"/>
      <c r="B594" s="221"/>
      <c r="C594" s="230"/>
      <c r="D594" s="231"/>
      <c r="E594" s="184"/>
      <c r="F594" s="176">
        <f>IF(AND(Program!AJ602&lt;&gt;"Grand Total",Program!AJ602&lt;&gt;0),Program!AJ602,"")</f>
      </c>
      <c r="G594" s="312">
        <f>IF(F594&lt;&gt;"",Program!AK602,"")</f>
      </c>
    </row>
    <row r="595" spans="1:7" ht="12.75">
      <c r="A595" s="232"/>
      <c r="B595" s="221"/>
      <c r="C595" s="230"/>
      <c r="D595" s="231"/>
      <c r="E595" s="184"/>
      <c r="F595" s="176">
        <f>IF(AND(Program!AJ603&lt;&gt;"Grand Total",Program!AJ603&lt;&gt;0),Program!AJ603,"")</f>
      </c>
      <c r="G595" s="312">
        <f>IF(F595&lt;&gt;"",Program!AK603,"")</f>
      </c>
    </row>
    <row r="596" spans="1:7" ht="12.75">
      <c r="A596" s="232"/>
      <c r="B596" s="221"/>
      <c r="C596" s="230"/>
      <c r="D596" s="231"/>
      <c r="E596" s="184"/>
      <c r="F596" s="176">
        <f>IF(AND(Program!AJ604&lt;&gt;"Grand Total",Program!AJ604&lt;&gt;0),Program!AJ604,"")</f>
      </c>
      <c r="G596" s="312">
        <f>IF(F596&lt;&gt;"",Program!AK604,"")</f>
      </c>
    </row>
    <row r="597" spans="1:7" ht="12.75">
      <c r="A597" s="232"/>
      <c r="B597" s="221"/>
      <c r="C597" s="230"/>
      <c r="D597" s="231"/>
      <c r="E597" s="184"/>
      <c r="F597" s="176">
        <f>IF(AND(Program!AJ605&lt;&gt;"Grand Total",Program!AJ605&lt;&gt;0),Program!AJ605,"")</f>
      </c>
      <c r="G597" s="312">
        <f>IF(F597&lt;&gt;"",Program!AK605,"")</f>
      </c>
    </row>
    <row r="598" spans="1:7" ht="12.75">
      <c r="A598" s="232"/>
      <c r="B598" s="221"/>
      <c r="C598" s="230"/>
      <c r="D598" s="231"/>
      <c r="E598" s="184"/>
      <c r="F598" s="176">
        <f>IF(AND(Program!AJ606&lt;&gt;"Grand Total",Program!AJ606&lt;&gt;0),Program!AJ606,"")</f>
      </c>
      <c r="G598" s="312">
        <f>IF(F598&lt;&gt;"",Program!AK606,"")</f>
      </c>
    </row>
    <row r="599" spans="1:7" ht="12.75">
      <c r="A599" s="232"/>
      <c r="B599" s="221"/>
      <c r="C599" s="230"/>
      <c r="D599" s="231"/>
      <c r="E599" s="184"/>
      <c r="F599" s="176">
        <f>IF(AND(Program!AJ607&lt;&gt;"Grand Total",Program!AJ607&lt;&gt;0),Program!AJ607,"")</f>
      </c>
      <c r="G599" s="312">
        <f>IF(F599&lt;&gt;"",Program!AK607,"")</f>
      </c>
    </row>
    <row r="600" spans="1:7" ht="12.75">
      <c r="A600" s="232"/>
      <c r="B600" s="221"/>
      <c r="C600" s="230"/>
      <c r="D600" s="231"/>
      <c r="E600" s="184"/>
      <c r="F600" s="176">
        <f>IF(AND(Program!AJ608&lt;&gt;"Grand Total",Program!AJ608&lt;&gt;0),Program!AJ608,"")</f>
      </c>
      <c r="G600" s="312">
        <f>IF(F600&lt;&gt;"",Program!AK608,"")</f>
      </c>
    </row>
    <row r="601" spans="1:7" ht="12.75">
      <c r="A601" s="232"/>
      <c r="B601" s="221"/>
      <c r="C601" s="230"/>
      <c r="D601" s="231"/>
      <c r="E601" s="184"/>
      <c r="F601" s="176">
        <f>IF(AND(Program!AJ609&lt;&gt;"Grand Total",Program!AJ609&lt;&gt;0),Program!AJ609,"")</f>
      </c>
      <c r="G601" s="312">
        <f>IF(F601&lt;&gt;"",Program!AK609,"")</f>
      </c>
    </row>
    <row r="602" spans="1:7" ht="12.75">
      <c r="A602" s="232"/>
      <c r="B602" s="221"/>
      <c r="C602" s="230"/>
      <c r="D602" s="231"/>
      <c r="E602" s="184"/>
      <c r="F602" s="176">
        <f>IF(AND(Program!AJ610&lt;&gt;"Grand Total",Program!AJ610&lt;&gt;0),Program!AJ610,"")</f>
      </c>
      <c r="G602" s="312">
        <f>IF(F602&lt;&gt;"",Program!AK610,"")</f>
      </c>
    </row>
    <row r="603" spans="1:7" ht="12.75">
      <c r="A603" s="232"/>
      <c r="B603" s="221"/>
      <c r="C603" s="230"/>
      <c r="D603" s="231"/>
      <c r="E603" s="184"/>
      <c r="F603" s="176">
        <f>IF(AND(Program!AJ611&lt;&gt;"Grand Total",Program!AJ611&lt;&gt;0),Program!AJ611,"")</f>
      </c>
      <c r="G603" s="312">
        <f>IF(F603&lt;&gt;"",Program!AK611,"")</f>
      </c>
    </row>
    <row r="604" spans="1:7" ht="12.75">
      <c r="A604" s="232"/>
      <c r="B604" s="221"/>
      <c r="C604" s="230"/>
      <c r="D604" s="231"/>
      <c r="E604" s="184"/>
      <c r="F604" s="176">
        <f>IF(AND(Program!AJ612&lt;&gt;"Grand Total",Program!AJ612&lt;&gt;0),Program!AJ612,"")</f>
      </c>
      <c r="G604" s="312">
        <f>IF(F604&lt;&gt;"",Program!AK612,"")</f>
      </c>
    </row>
    <row r="605" spans="1:7" ht="12.75">
      <c r="A605" s="232"/>
      <c r="B605" s="221"/>
      <c r="C605" s="230"/>
      <c r="D605" s="231"/>
      <c r="E605" s="184"/>
      <c r="F605" s="176">
        <f>IF(AND(Program!AJ613&lt;&gt;"Grand Total",Program!AJ613&lt;&gt;0),Program!AJ613,"")</f>
      </c>
      <c r="G605" s="312">
        <f>IF(F605&lt;&gt;"",Program!AK613,"")</f>
      </c>
    </row>
    <row r="606" spans="1:7" ht="12.75">
      <c r="A606" s="232"/>
      <c r="B606" s="221"/>
      <c r="C606" s="230"/>
      <c r="D606" s="231"/>
      <c r="E606" s="184"/>
      <c r="F606" s="176">
        <f>IF(AND(Program!AJ614&lt;&gt;"Grand Total",Program!AJ614&lt;&gt;0),Program!AJ614,"")</f>
      </c>
      <c r="G606" s="312">
        <f>IF(F606&lt;&gt;"",Program!AK614,"")</f>
      </c>
    </row>
    <row r="607" spans="1:7" ht="12.75">
      <c r="A607" s="232"/>
      <c r="B607" s="221"/>
      <c r="C607" s="230"/>
      <c r="D607" s="231"/>
      <c r="E607" s="184"/>
      <c r="F607" s="176">
        <f>IF(AND(Program!AJ615&lt;&gt;"Grand Total",Program!AJ615&lt;&gt;0),Program!AJ615,"")</f>
      </c>
      <c r="G607" s="312">
        <f>IF(F607&lt;&gt;"",Program!AK615,"")</f>
      </c>
    </row>
    <row r="608" spans="1:7" ht="12.75">
      <c r="A608" s="232"/>
      <c r="B608" s="221"/>
      <c r="C608" s="230"/>
      <c r="D608" s="231"/>
      <c r="E608" s="184"/>
      <c r="F608" s="176">
        <f>IF(AND(Program!AJ616&lt;&gt;"Grand Total",Program!AJ616&lt;&gt;0),Program!AJ616,"")</f>
      </c>
      <c r="G608" s="312">
        <f>IF(F608&lt;&gt;"",Program!AK616,"")</f>
      </c>
    </row>
    <row r="609" spans="1:7" ht="12.75">
      <c r="A609" s="232"/>
      <c r="B609" s="221"/>
      <c r="C609" s="230"/>
      <c r="D609" s="231"/>
      <c r="E609" s="184"/>
      <c r="F609" s="176">
        <f>IF(AND(Program!AJ617&lt;&gt;"Grand Total",Program!AJ617&lt;&gt;0),Program!AJ617,"")</f>
      </c>
      <c r="G609" s="312">
        <f>IF(F609&lt;&gt;"",Program!AK617,"")</f>
      </c>
    </row>
    <row r="610" spans="1:7" ht="12.75">
      <c r="A610" s="232"/>
      <c r="B610" s="221"/>
      <c r="C610" s="230"/>
      <c r="D610" s="231"/>
      <c r="E610" s="184"/>
      <c r="F610" s="176">
        <f>IF(AND(Program!AJ618&lt;&gt;"Grand Total",Program!AJ618&lt;&gt;0),Program!AJ618,"")</f>
      </c>
      <c r="G610" s="312">
        <f>IF(F610&lt;&gt;"",Program!AK618,"")</f>
      </c>
    </row>
    <row r="611" spans="1:7" ht="12.75">
      <c r="A611" s="232"/>
      <c r="B611" s="221"/>
      <c r="C611" s="230"/>
      <c r="D611" s="231"/>
      <c r="E611" s="184"/>
      <c r="F611" s="176">
        <f>IF(AND(Program!AJ619&lt;&gt;"Grand Total",Program!AJ619&lt;&gt;0),Program!AJ619,"")</f>
      </c>
      <c r="G611" s="312">
        <f>IF(F611&lt;&gt;"",Program!AK619,"")</f>
      </c>
    </row>
    <row r="612" spans="1:7" ht="12.75">
      <c r="A612" s="232"/>
      <c r="B612" s="221"/>
      <c r="C612" s="230"/>
      <c r="D612" s="231"/>
      <c r="E612" s="184"/>
      <c r="F612" s="176">
        <f>IF(AND(Program!AJ620&lt;&gt;"Grand Total",Program!AJ620&lt;&gt;0),Program!AJ620,"")</f>
      </c>
      <c r="G612" s="312">
        <f>IF(F612&lt;&gt;"",Program!AK620,"")</f>
      </c>
    </row>
    <row r="613" spans="1:7" ht="12.75">
      <c r="A613" s="232"/>
      <c r="B613" s="221"/>
      <c r="C613" s="230"/>
      <c r="D613" s="231"/>
      <c r="E613" s="184"/>
      <c r="F613" s="176">
        <f>IF(AND(Program!AJ621&lt;&gt;"Grand Total",Program!AJ621&lt;&gt;0),Program!AJ621,"")</f>
      </c>
      <c r="G613" s="312">
        <f>IF(F613&lt;&gt;"",Program!AK621,"")</f>
      </c>
    </row>
    <row r="614" spans="1:7" ht="12.75">
      <c r="A614" s="232"/>
      <c r="B614" s="221"/>
      <c r="C614" s="230"/>
      <c r="D614" s="231"/>
      <c r="E614" s="184"/>
      <c r="F614" s="176">
        <f>IF(AND(Program!AJ622&lt;&gt;"Grand Total",Program!AJ622&lt;&gt;0),Program!AJ622,"")</f>
      </c>
      <c r="G614" s="312">
        <f>IF(F614&lt;&gt;"",Program!AK622,"")</f>
      </c>
    </row>
    <row r="615" spans="1:7" ht="12.75">
      <c r="A615" s="232"/>
      <c r="B615" s="221"/>
      <c r="C615" s="230"/>
      <c r="D615" s="231"/>
      <c r="E615" s="184"/>
      <c r="F615" s="176">
        <f>IF(AND(Program!AJ623&lt;&gt;"Grand Total",Program!AJ623&lt;&gt;0),Program!AJ623,"")</f>
      </c>
      <c r="G615" s="312">
        <f>IF(F615&lt;&gt;"",Program!AK623,"")</f>
      </c>
    </row>
    <row r="616" spans="1:7" ht="12.75">
      <c r="A616" s="232"/>
      <c r="B616" s="221"/>
      <c r="C616" s="230"/>
      <c r="D616" s="231"/>
      <c r="E616" s="184"/>
      <c r="F616" s="176">
        <f>IF(AND(Program!AJ624&lt;&gt;"Grand Total",Program!AJ624&lt;&gt;0),Program!AJ624,"")</f>
      </c>
      <c r="G616" s="312">
        <f>IF(F616&lt;&gt;"",Program!AK624,"")</f>
      </c>
    </row>
    <row r="617" spans="1:7" ht="12.75">
      <c r="A617" s="232"/>
      <c r="B617" s="221"/>
      <c r="C617" s="230"/>
      <c r="D617" s="231"/>
      <c r="E617" s="184"/>
      <c r="F617" s="176">
        <f>IF(AND(Program!AJ625&lt;&gt;"Grand Total",Program!AJ625&lt;&gt;0),Program!AJ625,"")</f>
      </c>
      <c r="G617" s="312">
        <f>IF(F617&lt;&gt;"",Program!AK625,"")</f>
      </c>
    </row>
    <row r="618" spans="1:7" ht="12.75">
      <c r="A618" s="232"/>
      <c r="B618" s="221"/>
      <c r="C618" s="230"/>
      <c r="D618" s="231"/>
      <c r="E618" s="184"/>
      <c r="F618" s="176">
        <f>IF(AND(Program!AJ626&lt;&gt;"Grand Total",Program!AJ626&lt;&gt;0),Program!AJ626,"")</f>
      </c>
      <c r="G618" s="312">
        <f>IF(F618&lt;&gt;"",Program!AK626,"")</f>
      </c>
    </row>
    <row r="619" spans="1:7" ht="12.75">
      <c r="A619" s="232"/>
      <c r="B619" s="221"/>
      <c r="C619" s="230"/>
      <c r="D619" s="231"/>
      <c r="E619" s="184"/>
      <c r="F619" s="176">
        <f>IF(AND(Program!AJ627&lt;&gt;"Grand Total",Program!AJ627&lt;&gt;0),Program!AJ627,"")</f>
      </c>
      <c r="G619" s="312">
        <f>IF(F619&lt;&gt;"",Program!AK627,"")</f>
      </c>
    </row>
    <row r="620" spans="1:7" ht="12.75">
      <c r="A620" s="232"/>
      <c r="B620" s="221"/>
      <c r="C620" s="230"/>
      <c r="D620" s="231"/>
      <c r="E620" s="184"/>
      <c r="F620" s="176">
        <f>IF(AND(Program!AJ628&lt;&gt;"Grand Total",Program!AJ628&lt;&gt;0),Program!AJ628,"")</f>
      </c>
      <c r="G620" s="312">
        <f>IF(F620&lt;&gt;"",Program!AK628,"")</f>
      </c>
    </row>
    <row r="621" spans="1:7" ht="12.75">
      <c r="A621" s="232"/>
      <c r="B621" s="221"/>
      <c r="C621" s="230"/>
      <c r="D621" s="231"/>
      <c r="E621" s="184"/>
      <c r="F621" s="176">
        <f>IF(AND(Program!AJ629&lt;&gt;"Grand Total",Program!AJ629&lt;&gt;0),Program!AJ629,"")</f>
      </c>
      <c r="G621" s="312">
        <f>IF(F621&lt;&gt;"",Program!AK629,"")</f>
      </c>
    </row>
    <row r="622" spans="1:7" ht="12.75">
      <c r="A622" s="232"/>
      <c r="B622" s="221"/>
      <c r="C622" s="230"/>
      <c r="D622" s="231"/>
      <c r="E622" s="184"/>
      <c r="F622" s="176">
        <f>IF(AND(Program!AJ630&lt;&gt;"Grand Total",Program!AJ630&lt;&gt;0),Program!AJ630,"")</f>
      </c>
      <c r="G622" s="312">
        <f>IF(F622&lt;&gt;"",Program!AK630,"")</f>
      </c>
    </row>
    <row r="623" spans="1:7" ht="12.75">
      <c r="A623" s="232"/>
      <c r="B623" s="221"/>
      <c r="C623" s="230"/>
      <c r="D623" s="231"/>
      <c r="E623" s="184"/>
      <c r="F623" s="176">
        <f>IF(AND(Program!AJ631&lt;&gt;"Grand Total",Program!AJ631&lt;&gt;0),Program!AJ631,"")</f>
      </c>
      <c r="G623" s="312">
        <f>IF(F623&lt;&gt;"",Program!AK631,"")</f>
      </c>
    </row>
    <row r="624" spans="1:7" ht="12.75">
      <c r="A624" s="232"/>
      <c r="B624" s="221"/>
      <c r="C624" s="230"/>
      <c r="D624" s="231"/>
      <c r="E624" s="184"/>
      <c r="F624" s="176">
        <f>IF(AND(Program!AJ632&lt;&gt;"Grand Total",Program!AJ632&lt;&gt;0),Program!AJ632,"")</f>
      </c>
      <c r="G624" s="312">
        <f>IF(F624&lt;&gt;"",Program!AK632,"")</f>
      </c>
    </row>
    <row r="625" spans="1:7" ht="12.75">
      <c r="A625" s="232"/>
      <c r="B625" s="221"/>
      <c r="C625" s="230"/>
      <c r="D625" s="231"/>
      <c r="E625" s="184"/>
      <c r="F625" s="176">
        <f>IF(AND(Program!AJ633&lt;&gt;"Grand Total",Program!AJ633&lt;&gt;0),Program!AJ633,"")</f>
      </c>
      <c r="G625" s="312">
        <f>IF(F625&lt;&gt;"",Program!AK633,"")</f>
      </c>
    </row>
    <row r="626" spans="1:7" ht="12.75">
      <c r="A626" s="232"/>
      <c r="B626" s="221"/>
      <c r="C626" s="230"/>
      <c r="D626" s="231"/>
      <c r="E626" s="184"/>
      <c r="F626" s="176">
        <f>IF(AND(Program!AJ634&lt;&gt;"Grand Total",Program!AJ634&lt;&gt;0),Program!AJ634,"")</f>
      </c>
      <c r="G626" s="312">
        <f>IF(F626&lt;&gt;"",Program!AK634,"")</f>
      </c>
    </row>
    <row r="627" spans="1:7" ht="12.75">
      <c r="A627" s="232"/>
      <c r="B627" s="221"/>
      <c r="C627" s="230"/>
      <c r="D627" s="231"/>
      <c r="E627" s="184"/>
      <c r="F627" s="176">
        <f>IF(AND(Program!AJ635&lt;&gt;"Grand Total",Program!AJ635&lt;&gt;0),Program!AJ635,"")</f>
      </c>
      <c r="G627" s="312">
        <f>IF(F627&lt;&gt;"",Program!AK635,"")</f>
      </c>
    </row>
    <row r="628" spans="1:7" ht="12.75">
      <c r="A628" s="232"/>
      <c r="B628" s="221"/>
      <c r="C628" s="230"/>
      <c r="D628" s="231"/>
      <c r="E628" s="184"/>
      <c r="F628" s="176">
        <f>IF(AND(Program!AJ636&lt;&gt;"Grand Total",Program!AJ636&lt;&gt;0),Program!AJ636,"")</f>
      </c>
      <c r="G628" s="312">
        <f>IF(F628&lt;&gt;"",Program!AK636,"")</f>
      </c>
    </row>
    <row r="629" spans="1:7" ht="12.75">
      <c r="A629" s="232"/>
      <c r="B629" s="221"/>
      <c r="C629" s="230"/>
      <c r="D629" s="231"/>
      <c r="E629" s="184"/>
      <c r="F629" s="176">
        <f>IF(AND(Program!AJ637&lt;&gt;"Grand Total",Program!AJ637&lt;&gt;0),Program!AJ637,"")</f>
      </c>
      <c r="G629" s="312">
        <f>IF(F629&lt;&gt;"",Program!AK637,"")</f>
      </c>
    </row>
    <row r="630" spans="1:7" ht="12.75">
      <c r="A630" s="232"/>
      <c r="B630" s="221"/>
      <c r="C630" s="230"/>
      <c r="D630" s="231"/>
      <c r="E630" s="184"/>
      <c r="F630" s="176">
        <f>IF(AND(Program!AJ638&lt;&gt;"Grand Total",Program!AJ638&lt;&gt;0),Program!AJ638,"")</f>
      </c>
      <c r="G630" s="312">
        <f>IF(F630&lt;&gt;"",Program!AK638,"")</f>
      </c>
    </row>
    <row r="631" spans="1:7" ht="12.75">
      <c r="A631" s="232"/>
      <c r="B631" s="221"/>
      <c r="C631" s="230"/>
      <c r="D631" s="231"/>
      <c r="E631" s="184"/>
      <c r="F631" s="176">
        <f>IF(AND(Program!AJ639&lt;&gt;"Grand Total",Program!AJ639&lt;&gt;0),Program!AJ639,"")</f>
      </c>
      <c r="G631" s="312">
        <f>IF(F631&lt;&gt;"",Program!AK639,"")</f>
      </c>
    </row>
    <row r="632" spans="1:7" ht="12.75">
      <c r="A632" s="232"/>
      <c r="B632" s="221"/>
      <c r="C632" s="230"/>
      <c r="D632" s="231"/>
      <c r="E632" s="184"/>
      <c r="F632" s="176">
        <f>IF(AND(Program!AJ640&lt;&gt;"Grand Total",Program!AJ640&lt;&gt;0),Program!AJ640,"")</f>
      </c>
      <c r="G632" s="312">
        <f>IF(F632&lt;&gt;"",Program!AK640,"")</f>
      </c>
    </row>
    <row r="633" spans="1:7" ht="12.75">
      <c r="A633" s="232"/>
      <c r="B633" s="221"/>
      <c r="C633" s="230"/>
      <c r="D633" s="231"/>
      <c r="E633" s="184"/>
      <c r="F633" s="176">
        <f>IF(AND(Program!AJ641&lt;&gt;"Grand Total",Program!AJ641&lt;&gt;0),Program!AJ641,"")</f>
      </c>
      <c r="G633" s="312">
        <f>IF(F633&lt;&gt;"",Program!AK641,"")</f>
      </c>
    </row>
    <row r="634" spans="1:7" ht="12.75">
      <c r="A634" s="232"/>
      <c r="B634" s="221"/>
      <c r="C634" s="230"/>
      <c r="D634" s="231"/>
      <c r="E634" s="184"/>
      <c r="F634" s="176">
        <f>IF(AND(Program!AJ642&lt;&gt;"Grand Total",Program!AJ642&lt;&gt;0),Program!AJ642,"")</f>
      </c>
      <c r="G634" s="312">
        <f>IF(F634&lt;&gt;"",Program!AK642,"")</f>
      </c>
    </row>
    <row r="635" spans="1:7" ht="12.75">
      <c r="A635" s="232"/>
      <c r="B635" s="221"/>
      <c r="C635" s="230"/>
      <c r="D635" s="231"/>
      <c r="E635" s="184"/>
      <c r="F635" s="176">
        <f>IF(AND(Program!AJ643&lt;&gt;"Grand Total",Program!AJ643&lt;&gt;0),Program!AJ643,"")</f>
      </c>
      <c r="G635" s="312">
        <f>IF(F635&lt;&gt;"",Program!AK643,"")</f>
      </c>
    </row>
    <row r="636" spans="1:7" ht="12.75">
      <c r="A636" s="232"/>
      <c r="B636" s="221"/>
      <c r="C636" s="230"/>
      <c r="D636" s="231"/>
      <c r="E636" s="184"/>
      <c r="F636" s="176">
        <f>IF(AND(Program!AJ644&lt;&gt;"Grand Total",Program!AJ644&lt;&gt;0),Program!AJ644,"")</f>
      </c>
      <c r="G636" s="312">
        <f>IF(F636&lt;&gt;"",Program!AK644,"")</f>
      </c>
    </row>
    <row r="637" spans="1:7" ht="12.75">
      <c r="A637" s="232"/>
      <c r="B637" s="221"/>
      <c r="C637" s="230"/>
      <c r="D637" s="231"/>
      <c r="E637" s="184"/>
      <c r="F637" s="176">
        <f>IF(AND(Program!AJ645&lt;&gt;"Grand Total",Program!AJ645&lt;&gt;0),Program!AJ645,"")</f>
      </c>
      <c r="G637" s="312">
        <f>IF(F637&lt;&gt;"",Program!AK645,"")</f>
      </c>
    </row>
    <row r="638" spans="1:7" ht="12.75">
      <c r="A638" s="232"/>
      <c r="B638" s="221"/>
      <c r="C638" s="230"/>
      <c r="D638" s="231"/>
      <c r="E638" s="184"/>
      <c r="F638" s="176">
        <f>IF(AND(Program!AJ646&lt;&gt;"Grand Total",Program!AJ646&lt;&gt;0),Program!AJ646,"")</f>
      </c>
      <c r="G638" s="312">
        <f>IF(F638&lt;&gt;"",Program!AK646,"")</f>
      </c>
    </row>
    <row r="639" spans="1:7" ht="12.75">
      <c r="A639" s="232"/>
      <c r="B639" s="221"/>
      <c r="C639" s="230"/>
      <c r="D639" s="231"/>
      <c r="E639" s="184"/>
      <c r="F639" s="176">
        <f>IF(AND(Program!AJ647&lt;&gt;"Grand Total",Program!AJ647&lt;&gt;0),Program!AJ647,"")</f>
      </c>
      <c r="G639" s="312">
        <f>IF(F639&lt;&gt;"",Program!AK647,"")</f>
      </c>
    </row>
    <row r="640" spans="1:7" ht="12.75">
      <c r="A640" s="232"/>
      <c r="B640" s="221"/>
      <c r="C640" s="230"/>
      <c r="D640" s="231"/>
      <c r="E640" s="184"/>
      <c r="F640" s="176">
        <f>IF(AND(Program!AJ648&lt;&gt;"Grand Total",Program!AJ648&lt;&gt;0),Program!AJ648,"")</f>
      </c>
      <c r="G640" s="312">
        <f>IF(F640&lt;&gt;"",Program!AK648,"")</f>
      </c>
    </row>
    <row r="641" spans="1:7" ht="12.75">
      <c r="A641" s="232"/>
      <c r="B641" s="221"/>
      <c r="C641" s="230"/>
      <c r="D641" s="231"/>
      <c r="E641" s="184"/>
      <c r="F641" s="176">
        <f>IF(AND(Program!AJ649&lt;&gt;"Grand Total",Program!AJ649&lt;&gt;0),Program!AJ649,"")</f>
      </c>
      <c r="G641" s="312">
        <f>IF(F641&lt;&gt;"",Program!AK649,"")</f>
      </c>
    </row>
    <row r="642" spans="1:7" ht="12.75">
      <c r="A642" s="232"/>
      <c r="B642" s="221"/>
      <c r="C642" s="230"/>
      <c r="D642" s="231"/>
      <c r="E642" s="184"/>
      <c r="F642" s="176">
        <f>IF(AND(Program!AJ650&lt;&gt;"Grand Total",Program!AJ650&lt;&gt;0),Program!AJ650,"")</f>
      </c>
      <c r="G642" s="312">
        <f>IF(F642&lt;&gt;"",Program!AK650,"")</f>
      </c>
    </row>
    <row r="643" spans="1:7" ht="12.75">
      <c r="A643" s="232"/>
      <c r="B643" s="221"/>
      <c r="C643" s="230"/>
      <c r="D643" s="231"/>
      <c r="E643" s="184"/>
      <c r="F643" s="176">
        <f>IF(AND(Program!AJ651&lt;&gt;"Grand Total",Program!AJ651&lt;&gt;0),Program!AJ651,"")</f>
      </c>
      <c r="G643" s="312">
        <f>IF(F643&lt;&gt;"",Program!AK651,"")</f>
      </c>
    </row>
    <row r="644" spans="1:7" ht="12.75">
      <c r="A644" s="232"/>
      <c r="B644" s="221"/>
      <c r="C644" s="230"/>
      <c r="D644" s="231"/>
      <c r="E644" s="184"/>
      <c r="F644" s="176">
        <f>IF(AND(Program!AJ652&lt;&gt;"Grand Total",Program!AJ652&lt;&gt;0),Program!AJ652,"")</f>
      </c>
      <c r="G644" s="312">
        <f>IF(F644&lt;&gt;"",Program!AK652,"")</f>
      </c>
    </row>
    <row r="645" spans="1:7" ht="12.75">
      <c r="A645" s="232"/>
      <c r="B645" s="221"/>
      <c r="C645" s="230"/>
      <c r="D645" s="231"/>
      <c r="E645" s="184"/>
      <c r="F645" s="176">
        <f>IF(AND(Program!AJ653&lt;&gt;"Grand Total",Program!AJ653&lt;&gt;0),Program!AJ653,"")</f>
      </c>
      <c r="G645" s="312">
        <f>IF(F645&lt;&gt;"",Program!AK653,"")</f>
      </c>
    </row>
    <row r="646" spans="1:7" ht="12.75">
      <c r="A646" s="232"/>
      <c r="B646" s="221"/>
      <c r="C646" s="230"/>
      <c r="D646" s="231"/>
      <c r="E646" s="184"/>
      <c r="F646" s="176">
        <f>IF(AND(Program!AJ654&lt;&gt;"Grand Total",Program!AJ654&lt;&gt;0),Program!AJ654,"")</f>
      </c>
      <c r="G646" s="312">
        <f>IF(F646&lt;&gt;"",Program!AK654,"")</f>
      </c>
    </row>
    <row r="647" spans="1:7" ht="12.75">
      <c r="A647" s="232"/>
      <c r="B647" s="221"/>
      <c r="C647" s="230"/>
      <c r="D647" s="231"/>
      <c r="E647" s="184"/>
      <c r="F647" s="176">
        <f>IF(AND(Program!AJ655&lt;&gt;"Grand Total",Program!AJ655&lt;&gt;0),Program!AJ655,"")</f>
      </c>
      <c r="G647" s="312">
        <f>IF(F647&lt;&gt;"",Program!AK655,"")</f>
      </c>
    </row>
    <row r="648" spans="1:7" ht="12.75">
      <c r="A648" s="232"/>
      <c r="B648" s="221"/>
      <c r="C648" s="230"/>
      <c r="D648" s="231"/>
      <c r="E648" s="184"/>
      <c r="F648" s="176">
        <f>IF(AND(Program!AJ656&lt;&gt;"Grand Total",Program!AJ656&lt;&gt;0),Program!AJ656,"")</f>
      </c>
      <c r="G648" s="312">
        <f>IF(F648&lt;&gt;"",Program!AK656,"")</f>
      </c>
    </row>
    <row r="649" spans="1:7" ht="12.75">
      <c r="A649" s="232"/>
      <c r="B649" s="221"/>
      <c r="C649" s="230"/>
      <c r="D649" s="231"/>
      <c r="E649" s="184"/>
      <c r="F649" s="176">
        <f>IF(AND(Program!AJ657&lt;&gt;"Grand Total",Program!AJ657&lt;&gt;0),Program!AJ657,"")</f>
      </c>
      <c r="G649" s="312">
        <f>IF(F649&lt;&gt;"",Program!AK657,"")</f>
      </c>
    </row>
    <row r="650" spans="1:7" ht="12.75">
      <c r="A650" s="232"/>
      <c r="B650" s="221"/>
      <c r="C650" s="230"/>
      <c r="D650" s="231"/>
      <c r="E650" s="184"/>
      <c r="F650" s="176">
        <f>IF(AND(Program!AJ658&lt;&gt;"Grand Total",Program!AJ658&lt;&gt;0),Program!AJ658,"")</f>
      </c>
      <c r="G650" s="312">
        <f>IF(F650&lt;&gt;"",Program!AK658,"")</f>
      </c>
    </row>
    <row r="651" spans="1:7" ht="12.75">
      <c r="A651" s="232"/>
      <c r="B651" s="221"/>
      <c r="C651" s="230"/>
      <c r="D651" s="231"/>
      <c r="E651" s="184"/>
      <c r="F651" s="176">
        <f>IF(AND(Program!AJ659&lt;&gt;"Grand Total",Program!AJ659&lt;&gt;0),Program!AJ659,"")</f>
      </c>
      <c r="G651" s="312">
        <f>IF(F651&lt;&gt;"",Program!AK659,"")</f>
      </c>
    </row>
    <row r="652" spans="1:7" ht="12.75">
      <c r="A652" s="232"/>
      <c r="B652" s="221"/>
      <c r="C652" s="230"/>
      <c r="D652" s="231"/>
      <c r="E652" s="184"/>
      <c r="F652" s="176">
        <f>IF(AND(Program!AJ660&lt;&gt;"Grand Total",Program!AJ660&lt;&gt;0),Program!AJ660,"")</f>
      </c>
      <c r="G652" s="312">
        <f>IF(F652&lt;&gt;"",Program!AK660,"")</f>
      </c>
    </row>
    <row r="653" spans="1:7" ht="12.75">
      <c r="A653" s="232"/>
      <c r="B653" s="221"/>
      <c r="C653" s="230"/>
      <c r="D653" s="231"/>
      <c r="E653" s="184"/>
      <c r="F653" s="176">
        <f>IF(AND(Program!AJ661&lt;&gt;"Grand Total",Program!AJ661&lt;&gt;0),Program!AJ661,"")</f>
      </c>
      <c r="G653" s="312">
        <f>IF(F653&lt;&gt;"",Program!AK661,"")</f>
      </c>
    </row>
    <row r="654" spans="1:7" ht="12.75">
      <c r="A654" s="232"/>
      <c r="B654" s="221"/>
      <c r="C654" s="230"/>
      <c r="D654" s="231"/>
      <c r="E654" s="184"/>
      <c r="F654" s="176">
        <f>IF(AND(Program!AJ662&lt;&gt;"Grand Total",Program!AJ662&lt;&gt;0),Program!AJ662,"")</f>
      </c>
      <c r="G654" s="312">
        <f>IF(F654&lt;&gt;"",Program!AK662,"")</f>
      </c>
    </row>
    <row r="655" spans="1:7" ht="12.75">
      <c r="A655" s="232"/>
      <c r="B655" s="221"/>
      <c r="C655" s="230"/>
      <c r="D655" s="231"/>
      <c r="E655" s="184"/>
      <c r="F655" s="176">
        <f>IF(AND(Program!AJ663&lt;&gt;"Grand Total",Program!AJ663&lt;&gt;0),Program!AJ663,"")</f>
      </c>
      <c r="G655" s="312">
        <f>IF(F655&lt;&gt;"",Program!AK663,"")</f>
      </c>
    </row>
    <row r="656" spans="1:7" ht="12.75">
      <c r="A656" s="232"/>
      <c r="B656" s="221"/>
      <c r="C656" s="230"/>
      <c r="D656" s="231"/>
      <c r="E656" s="184"/>
      <c r="F656" s="176">
        <f>IF(AND(Program!AJ664&lt;&gt;"Grand Total",Program!AJ664&lt;&gt;0),Program!AJ664,"")</f>
      </c>
      <c r="G656" s="312">
        <f>IF(F656&lt;&gt;"",Program!AK664,"")</f>
      </c>
    </row>
    <row r="657" spans="1:7" ht="12.75">
      <c r="A657" s="232"/>
      <c r="B657" s="221"/>
      <c r="C657" s="230"/>
      <c r="D657" s="231"/>
      <c r="E657" s="184"/>
      <c r="F657" s="176">
        <f>IF(AND(Program!AJ665&lt;&gt;"Grand Total",Program!AJ665&lt;&gt;0),Program!AJ665,"")</f>
      </c>
      <c r="G657" s="312">
        <f>IF(F657&lt;&gt;"",Program!AK665,"")</f>
      </c>
    </row>
    <row r="658" spans="1:7" ht="12.75">
      <c r="A658" s="232"/>
      <c r="B658" s="221"/>
      <c r="C658" s="230"/>
      <c r="D658" s="231"/>
      <c r="E658" s="184"/>
      <c r="F658" s="176">
        <f>IF(AND(Program!AJ666&lt;&gt;"Grand Total",Program!AJ666&lt;&gt;0),Program!AJ666,"")</f>
      </c>
      <c r="G658" s="312">
        <f>IF(F658&lt;&gt;"",Program!AK666,"")</f>
      </c>
    </row>
    <row r="659" spans="1:7" ht="12.75">
      <c r="A659" s="232"/>
      <c r="B659" s="221"/>
      <c r="C659" s="230"/>
      <c r="D659" s="231"/>
      <c r="E659" s="184"/>
      <c r="F659" s="176">
        <f>IF(AND(Program!AJ667&lt;&gt;"Grand Total",Program!AJ667&lt;&gt;0),Program!AJ667,"")</f>
      </c>
      <c r="G659" s="312">
        <f>IF(F659&lt;&gt;"",Program!AK667,"")</f>
      </c>
    </row>
    <row r="660" spans="1:7" ht="12.75">
      <c r="A660" s="232"/>
      <c r="B660" s="221"/>
      <c r="C660" s="230"/>
      <c r="D660" s="231"/>
      <c r="E660" s="184"/>
      <c r="F660" s="176">
        <f>IF(AND(Program!AJ668&lt;&gt;"Grand Total",Program!AJ668&lt;&gt;0),Program!AJ668,"")</f>
      </c>
      <c r="G660" s="312">
        <f>IF(F660&lt;&gt;"",Program!AK668,"")</f>
      </c>
    </row>
    <row r="661" spans="1:7" ht="12.75">
      <c r="A661" s="232"/>
      <c r="B661" s="221"/>
      <c r="C661" s="230"/>
      <c r="D661" s="231"/>
      <c r="E661" s="184"/>
      <c r="F661" s="176">
        <f>IF(AND(Program!AJ669&lt;&gt;"Grand Total",Program!AJ669&lt;&gt;0),Program!AJ669,"")</f>
      </c>
      <c r="G661" s="312">
        <f>IF(F661&lt;&gt;"",Program!AK669,"")</f>
      </c>
    </row>
    <row r="662" spans="1:7" ht="12.75">
      <c r="A662" s="232"/>
      <c r="B662" s="221"/>
      <c r="C662" s="230"/>
      <c r="D662" s="231"/>
      <c r="E662" s="184"/>
      <c r="F662" s="176">
        <f>IF(AND(Program!AJ670&lt;&gt;"Grand Total",Program!AJ670&lt;&gt;0),Program!AJ670,"")</f>
      </c>
      <c r="G662" s="312">
        <f>IF(F662&lt;&gt;"",Program!AK670,"")</f>
      </c>
    </row>
    <row r="663" spans="1:7" ht="12.75">
      <c r="A663" s="232"/>
      <c r="B663" s="221"/>
      <c r="C663" s="230"/>
      <c r="D663" s="231"/>
      <c r="E663" s="184"/>
      <c r="F663" s="176">
        <f>IF(AND(Program!AJ671&lt;&gt;"Grand Total",Program!AJ671&lt;&gt;0),Program!AJ671,"")</f>
      </c>
      <c r="G663" s="312">
        <f>IF(F663&lt;&gt;"",Program!AK671,"")</f>
      </c>
    </row>
    <row r="664" spans="1:7" ht="12.75">
      <c r="A664" s="232"/>
      <c r="B664" s="221"/>
      <c r="C664" s="230"/>
      <c r="D664" s="231"/>
      <c r="E664" s="184"/>
      <c r="F664" s="176">
        <f>IF(AND(Program!AJ672&lt;&gt;"Grand Total",Program!AJ672&lt;&gt;0),Program!AJ672,"")</f>
      </c>
      <c r="G664" s="312">
        <f>IF(F664&lt;&gt;"",Program!AK672,"")</f>
      </c>
    </row>
    <row r="665" spans="1:7" ht="12.75">
      <c r="A665" s="232"/>
      <c r="B665" s="221"/>
      <c r="C665" s="230"/>
      <c r="D665" s="231"/>
      <c r="E665" s="184"/>
      <c r="F665" s="176">
        <f>IF(AND(Program!AJ673&lt;&gt;"Grand Total",Program!AJ673&lt;&gt;0),Program!AJ673,"")</f>
      </c>
      <c r="G665" s="312">
        <f>IF(F665&lt;&gt;"",Program!AK673,"")</f>
      </c>
    </row>
    <row r="666" spans="1:7" ht="12.75">
      <c r="A666" s="232"/>
      <c r="B666" s="221"/>
      <c r="C666" s="230"/>
      <c r="D666" s="231"/>
      <c r="E666" s="184"/>
      <c r="F666" s="176">
        <f>IF(AND(Program!AJ674&lt;&gt;"Grand Total",Program!AJ674&lt;&gt;0),Program!AJ674,"")</f>
      </c>
      <c r="G666" s="312">
        <f>IF(F666&lt;&gt;"",Program!AK674,"")</f>
      </c>
    </row>
    <row r="667" spans="1:7" ht="12.75">
      <c r="A667" s="232"/>
      <c r="B667" s="221"/>
      <c r="C667" s="230"/>
      <c r="D667" s="231"/>
      <c r="E667" s="184"/>
      <c r="F667" s="176">
        <f>IF(AND(Program!AJ675&lt;&gt;"Grand Total",Program!AJ675&lt;&gt;0),Program!AJ675,"")</f>
      </c>
      <c r="G667" s="312">
        <f>IF(F667&lt;&gt;"",Program!AK675,"")</f>
      </c>
    </row>
    <row r="668" spans="1:7" ht="12.75">
      <c r="A668" s="232"/>
      <c r="B668" s="221"/>
      <c r="C668" s="230"/>
      <c r="D668" s="231"/>
      <c r="E668" s="184"/>
      <c r="F668" s="176">
        <f>IF(AND(Program!AJ676&lt;&gt;"Grand Total",Program!AJ676&lt;&gt;0),Program!AJ676,"")</f>
      </c>
      <c r="G668" s="312">
        <f>IF(F668&lt;&gt;"",Program!AK676,"")</f>
      </c>
    </row>
    <row r="669" spans="1:7" ht="12.75">
      <c r="A669" s="232"/>
      <c r="B669" s="221"/>
      <c r="C669" s="230"/>
      <c r="D669" s="231"/>
      <c r="E669" s="184"/>
      <c r="F669" s="176">
        <f>IF(AND(Program!AJ677&lt;&gt;"Grand Total",Program!AJ677&lt;&gt;0),Program!AJ677,"")</f>
      </c>
      <c r="G669" s="312">
        <f>IF(F669&lt;&gt;"",Program!AK677,"")</f>
      </c>
    </row>
    <row r="670" spans="1:7" ht="12.75">
      <c r="A670" s="232"/>
      <c r="B670" s="221"/>
      <c r="C670" s="230"/>
      <c r="D670" s="231"/>
      <c r="E670" s="184"/>
      <c r="F670" s="176">
        <f>IF(AND(Program!AJ678&lt;&gt;"Grand Total",Program!AJ678&lt;&gt;0),Program!AJ678,"")</f>
      </c>
      <c r="G670" s="312">
        <f>IF(F670&lt;&gt;"",Program!AK678,"")</f>
      </c>
    </row>
    <row r="671" spans="1:7" ht="12.75">
      <c r="A671" s="232"/>
      <c r="B671" s="221"/>
      <c r="C671" s="230"/>
      <c r="D671" s="231"/>
      <c r="E671" s="184"/>
      <c r="F671" s="176">
        <f>IF(AND(Program!AJ679&lt;&gt;"Grand Total",Program!AJ679&lt;&gt;0),Program!AJ679,"")</f>
      </c>
      <c r="G671" s="312">
        <f>IF(F671&lt;&gt;"",Program!AK679,"")</f>
      </c>
    </row>
    <row r="672" spans="1:7" ht="12.75">
      <c r="A672" s="232"/>
      <c r="B672" s="221"/>
      <c r="C672" s="230"/>
      <c r="D672" s="231"/>
      <c r="E672" s="184"/>
      <c r="F672" s="176">
        <f>IF(AND(Program!AJ680&lt;&gt;"Grand Total",Program!AJ680&lt;&gt;0),Program!AJ680,"")</f>
      </c>
      <c r="G672" s="312">
        <f>IF(F672&lt;&gt;"",Program!AK680,"")</f>
      </c>
    </row>
    <row r="673" spans="1:7" ht="12.75">
      <c r="A673" s="232"/>
      <c r="B673" s="221"/>
      <c r="C673" s="230"/>
      <c r="D673" s="231"/>
      <c r="E673" s="184"/>
      <c r="F673" s="176">
        <f>IF(AND(Program!AJ681&lt;&gt;"Grand Total",Program!AJ681&lt;&gt;0),Program!AJ681,"")</f>
      </c>
      <c r="G673" s="312">
        <f>IF(F673&lt;&gt;"",Program!AK681,"")</f>
      </c>
    </row>
    <row r="674" spans="1:7" ht="12.75">
      <c r="A674" s="232"/>
      <c r="B674" s="221"/>
      <c r="C674" s="230"/>
      <c r="D674" s="231"/>
      <c r="E674" s="184"/>
      <c r="F674" s="176">
        <f>IF(AND(Program!AJ682&lt;&gt;"Grand Total",Program!AJ682&lt;&gt;0),Program!AJ682,"")</f>
      </c>
      <c r="G674" s="312">
        <f>IF(F674&lt;&gt;"",Program!AK682,"")</f>
      </c>
    </row>
    <row r="675" spans="1:7" ht="12.75">
      <c r="A675" s="232"/>
      <c r="B675" s="221"/>
      <c r="C675" s="230"/>
      <c r="D675" s="231"/>
      <c r="E675" s="184"/>
      <c r="F675" s="176">
        <f>IF(AND(Program!AJ683&lt;&gt;"Grand Total",Program!AJ683&lt;&gt;0),Program!AJ683,"")</f>
      </c>
      <c r="G675" s="312">
        <f>IF(F675&lt;&gt;"",Program!AK683,"")</f>
      </c>
    </row>
    <row r="676" spans="1:7" ht="12.75">
      <c r="A676" s="232"/>
      <c r="B676" s="221"/>
      <c r="C676" s="230"/>
      <c r="D676" s="231"/>
      <c r="E676" s="184"/>
      <c r="F676" s="176">
        <f>IF(AND(Program!AJ684&lt;&gt;"Grand Total",Program!AJ684&lt;&gt;0),Program!AJ684,"")</f>
      </c>
      <c r="G676" s="312">
        <f>IF(F676&lt;&gt;"",Program!AK684,"")</f>
      </c>
    </row>
    <row r="677" spans="1:7" ht="12.75">
      <c r="A677" s="232"/>
      <c r="B677" s="221"/>
      <c r="C677" s="230"/>
      <c r="D677" s="231"/>
      <c r="E677" s="184"/>
      <c r="F677" s="176">
        <f>IF(AND(Program!AJ685&lt;&gt;"Grand Total",Program!AJ685&lt;&gt;0),Program!AJ685,"")</f>
      </c>
      <c r="G677" s="312">
        <f>IF(F677&lt;&gt;"",Program!AK685,"")</f>
      </c>
    </row>
    <row r="678" spans="1:7" ht="12.75">
      <c r="A678" s="232"/>
      <c r="B678" s="221"/>
      <c r="C678" s="230"/>
      <c r="D678" s="231"/>
      <c r="E678" s="184"/>
      <c r="F678" s="176">
        <f>IF(AND(Program!AJ686&lt;&gt;"Grand Total",Program!AJ686&lt;&gt;0),Program!AJ686,"")</f>
      </c>
      <c r="G678" s="312">
        <f>IF(F678&lt;&gt;"",Program!AK686,"")</f>
      </c>
    </row>
    <row r="679" spans="1:7" ht="12.75">
      <c r="A679" s="232"/>
      <c r="B679" s="221"/>
      <c r="C679" s="230"/>
      <c r="D679" s="231"/>
      <c r="E679" s="184"/>
      <c r="F679" s="176">
        <f>IF(AND(Program!AJ687&lt;&gt;"Grand Total",Program!AJ687&lt;&gt;0),Program!AJ687,"")</f>
      </c>
      <c r="G679" s="312">
        <f>IF(F679&lt;&gt;"",Program!AK687,"")</f>
      </c>
    </row>
    <row r="680" spans="1:7" ht="12.75">
      <c r="A680" s="232"/>
      <c r="B680" s="221"/>
      <c r="C680" s="230"/>
      <c r="D680" s="231"/>
      <c r="E680" s="184"/>
      <c r="F680" s="176">
        <f>IF(AND(Program!AJ688&lt;&gt;"Grand Total",Program!AJ688&lt;&gt;0),Program!AJ688,"")</f>
      </c>
      <c r="G680" s="312">
        <f>IF(F680&lt;&gt;"",Program!AK688,"")</f>
      </c>
    </row>
    <row r="681" spans="1:7" ht="12.75">
      <c r="A681" s="232"/>
      <c r="B681" s="221"/>
      <c r="C681" s="230"/>
      <c r="D681" s="231"/>
      <c r="E681" s="184"/>
      <c r="F681" s="176">
        <f>IF(AND(Program!AJ689&lt;&gt;"Grand Total",Program!AJ689&lt;&gt;0),Program!AJ689,"")</f>
      </c>
      <c r="G681" s="312">
        <f>IF(F681&lt;&gt;"",Program!AK689,"")</f>
      </c>
    </row>
    <row r="682" spans="1:7" ht="12.75">
      <c r="A682" s="232"/>
      <c r="B682" s="221"/>
      <c r="C682" s="230"/>
      <c r="D682" s="231"/>
      <c r="E682" s="184"/>
      <c r="F682" s="176">
        <f>IF(AND(Program!AJ690&lt;&gt;"Grand Total",Program!AJ690&lt;&gt;0),Program!AJ690,"")</f>
      </c>
      <c r="G682" s="312">
        <f>IF(F682&lt;&gt;"",Program!AK690,"")</f>
      </c>
    </row>
    <row r="683" spans="1:7" ht="12.75">
      <c r="A683" s="232"/>
      <c r="B683" s="221"/>
      <c r="C683" s="230"/>
      <c r="D683" s="231"/>
      <c r="E683" s="184"/>
      <c r="F683" s="176">
        <f>IF(AND(Program!AJ691&lt;&gt;"Grand Total",Program!AJ691&lt;&gt;0),Program!AJ691,"")</f>
      </c>
      <c r="G683" s="312">
        <f>IF(F683&lt;&gt;"",Program!AK691,"")</f>
      </c>
    </row>
    <row r="684" spans="1:7" ht="12.75">
      <c r="A684" s="232"/>
      <c r="B684" s="221"/>
      <c r="C684" s="230"/>
      <c r="D684" s="231"/>
      <c r="E684" s="184"/>
      <c r="F684" s="176">
        <f>IF(AND(Program!AJ692&lt;&gt;"Grand Total",Program!AJ692&lt;&gt;0),Program!AJ692,"")</f>
      </c>
      <c r="G684" s="312">
        <f>IF(F684&lt;&gt;"",Program!AK692,"")</f>
      </c>
    </row>
    <row r="685" spans="1:7" ht="12.75">
      <c r="A685" s="232"/>
      <c r="B685" s="221"/>
      <c r="C685" s="230"/>
      <c r="D685" s="231"/>
      <c r="E685" s="184"/>
      <c r="F685" s="176">
        <f>IF(AND(Program!AJ693&lt;&gt;"Grand Total",Program!AJ693&lt;&gt;0),Program!AJ693,"")</f>
      </c>
      <c r="G685" s="312">
        <f>IF(F685&lt;&gt;"",Program!AK693,"")</f>
      </c>
    </row>
    <row r="686" spans="1:7" ht="12.75">
      <c r="A686" s="232"/>
      <c r="B686" s="221"/>
      <c r="C686" s="230"/>
      <c r="D686" s="231"/>
      <c r="E686" s="184"/>
      <c r="F686" s="176">
        <f>IF(AND(Program!AJ694&lt;&gt;"Grand Total",Program!AJ694&lt;&gt;0),Program!AJ694,"")</f>
      </c>
      <c r="G686" s="312">
        <f>IF(F686&lt;&gt;"",Program!AK694,"")</f>
      </c>
    </row>
    <row r="687" spans="1:7" ht="12.75">
      <c r="A687" s="232"/>
      <c r="B687" s="221"/>
      <c r="C687" s="230"/>
      <c r="D687" s="231"/>
      <c r="E687" s="184"/>
      <c r="F687" s="176">
        <f>IF(AND(Program!AJ695&lt;&gt;"Grand Total",Program!AJ695&lt;&gt;0),Program!AJ695,"")</f>
      </c>
      <c r="G687" s="312">
        <f>IF(F687&lt;&gt;"",Program!AK695,"")</f>
      </c>
    </row>
    <row r="688" spans="1:7" ht="12.75">
      <c r="A688" s="232"/>
      <c r="B688" s="221"/>
      <c r="C688" s="230"/>
      <c r="D688" s="231"/>
      <c r="E688" s="184"/>
      <c r="F688" s="176">
        <f>IF(AND(Program!AJ696&lt;&gt;"Grand Total",Program!AJ696&lt;&gt;0),Program!AJ696,"")</f>
      </c>
      <c r="G688" s="312">
        <f>IF(F688&lt;&gt;"",Program!AK696,"")</f>
      </c>
    </row>
    <row r="689" spans="1:7" ht="12.75">
      <c r="A689" s="232"/>
      <c r="B689" s="221"/>
      <c r="C689" s="230"/>
      <c r="D689" s="231"/>
      <c r="E689" s="184"/>
      <c r="F689" s="176">
        <f>IF(AND(Program!AJ697&lt;&gt;"Grand Total",Program!AJ697&lt;&gt;0),Program!AJ697,"")</f>
      </c>
      <c r="G689" s="312">
        <f>IF(F689&lt;&gt;"",Program!AK697,"")</f>
      </c>
    </row>
    <row r="690" spans="1:7" ht="12.75">
      <c r="A690" s="232"/>
      <c r="B690" s="221"/>
      <c r="C690" s="230"/>
      <c r="D690" s="231"/>
      <c r="E690" s="184"/>
      <c r="F690" s="176">
        <f>IF(AND(Program!AJ698&lt;&gt;"Grand Total",Program!AJ698&lt;&gt;0),Program!AJ698,"")</f>
      </c>
      <c r="G690" s="312">
        <f>IF(F690&lt;&gt;"",Program!AK698,"")</f>
      </c>
    </row>
    <row r="691" spans="1:7" ht="12.75">
      <c r="A691" s="232"/>
      <c r="B691" s="221"/>
      <c r="C691" s="230"/>
      <c r="D691" s="231"/>
      <c r="E691" s="184"/>
      <c r="F691" s="176">
        <f>IF(AND(Program!AJ699&lt;&gt;"Grand Total",Program!AJ699&lt;&gt;0),Program!AJ699,"")</f>
      </c>
      <c r="G691" s="312">
        <f>IF(F691&lt;&gt;"",Program!AK699,"")</f>
      </c>
    </row>
    <row r="692" spans="1:7" ht="12.75">
      <c r="A692" s="232"/>
      <c r="B692" s="221"/>
      <c r="C692" s="230"/>
      <c r="D692" s="231"/>
      <c r="E692" s="184"/>
      <c r="F692" s="176">
        <f>IF(AND(Program!AJ700&lt;&gt;"Grand Total",Program!AJ700&lt;&gt;0),Program!AJ700,"")</f>
      </c>
      <c r="G692" s="312">
        <f>IF(F692&lt;&gt;"",Program!AK700,"")</f>
      </c>
    </row>
    <row r="693" spans="1:7" ht="12.75">
      <c r="A693" s="232"/>
      <c r="B693" s="221"/>
      <c r="C693" s="230"/>
      <c r="D693" s="231"/>
      <c r="E693" s="184"/>
      <c r="F693" s="176">
        <f>IF(AND(Program!AJ701&lt;&gt;"Grand Total",Program!AJ701&lt;&gt;0),Program!AJ701,"")</f>
      </c>
      <c r="G693" s="312">
        <f>IF(F693&lt;&gt;"",Program!AK701,"")</f>
      </c>
    </row>
    <row r="694" spans="1:7" ht="12.75">
      <c r="A694" s="232"/>
      <c r="B694" s="221"/>
      <c r="C694" s="230"/>
      <c r="D694" s="231"/>
      <c r="E694" s="184"/>
      <c r="F694" s="176">
        <f>IF(AND(Program!AJ702&lt;&gt;"Grand Total",Program!AJ702&lt;&gt;0),Program!AJ702,"")</f>
      </c>
      <c r="G694" s="312">
        <f>IF(F694&lt;&gt;"",Program!AK702,"")</f>
      </c>
    </row>
    <row r="695" spans="1:7" ht="12.75">
      <c r="A695" s="232"/>
      <c r="B695" s="221"/>
      <c r="C695" s="230"/>
      <c r="D695" s="231"/>
      <c r="E695" s="184"/>
      <c r="F695" s="176">
        <f>IF(AND(Program!AJ703&lt;&gt;"Grand Total",Program!AJ703&lt;&gt;0),Program!AJ703,"")</f>
      </c>
      <c r="G695" s="312">
        <f>IF(F695&lt;&gt;"",Program!AK703,"")</f>
      </c>
    </row>
    <row r="696" spans="1:7" ht="12.75">
      <c r="A696" s="232"/>
      <c r="B696" s="221"/>
      <c r="C696" s="230"/>
      <c r="D696" s="231"/>
      <c r="E696" s="184"/>
      <c r="F696" s="176">
        <f>IF(AND(Program!AJ704&lt;&gt;"Grand Total",Program!AJ704&lt;&gt;0),Program!AJ704,"")</f>
      </c>
      <c r="G696" s="312">
        <f>IF(F696&lt;&gt;"",Program!AK704,"")</f>
      </c>
    </row>
    <row r="697" spans="1:7" ht="12.75">
      <c r="A697" s="232"/>
      <c r="B697" s="221"/>
      <c r="C697" s="230"/>
      <c r="D697" s="231"/>
      <c r="E697" s="184"/>
      <c r="F697" s="176">
        <f>IF(AND(Program!AJ705&lt;&gt;"Grand Total",Program!AJ705&lt;&gt;0),Program!AJ705,"")</f>
      </c>
      <c r="G697" s="312">
        <f>IF(F697&lt;&gt;"",Program!AK705,"")</f>
      </c>
    </row>
    <row r="698" spans="1:7" ht="12.75">
      <c r="A698" s="232"/>
      <c r="B698" s="221"/>
      <c r="C698" s="230"/>
      <c r="D698" s="231"/>
      <c r="E698" s="184"/>
      <c r="F698" s="176">
        <f>IF(AND(Program!AJ706&lt;&gt;"Grand Total",Program!AJ706&lt;&gt;0),Program!AJ706,"")</f>
      </c>
      <c r="G698" s="312">
        <f>IF(F698&lt;&gt;"",Program!AK706,"")</f>
      </c>
    </row>
    <row r="699" spans="1:7" ht="12.75">
      <c r="A699" s="232"/>
      <c r="B699" s="221"/>
      <c r="C699" s="230"/>
      <c r="D699" s="231"/>
      <c r="E699" s="184"/>
      <c r="F699" s="176">
        <f>IF(AND(Program!AJ707&lt;&gt;"Grand Total",Program!AJ707&lt;&gt;0),Program!AJ707,"")</f>
      </c>
      <c r="G699" s="312">
        <f>IF(F699&lt;&gt;"",Program!AK707,"")</f>
      </c>
    </row>
    <row r="700" spans="1:7" ht="12.75">
      <c r="A700" s="232"/>
      <c r="B700" s="221"/>
      <c r="C700" s="230"/>
      <c r="D700" s="231"/>
      <c r="E700" s="184"/>
      <c r="F700" s="176">
        <f>IF(AND(Program!AJ708&lt;&gt;"Grand Total",Program!AJ708&lt;&gt;0),Program!AJ708,"")</f>
      </c>
      <c r="G700" s="312">
        <f>IF(F700&lt;&gt;"",Program!AK708,"")</f>
      </c>
    </row>
    <row r="701" spans="1:7" ht="12.75">
      <c r="A701" s="232"/>
      <c r="B701" s="221"/>
      <c r="C701" s="230"/>
      <c r="D701" s="231"/>
      <c r="E701" s="184"/>
      <c r="F701" s="176">
        <f>IF(AND(Program!AJ709&lt;&gt;"Grand Total",Program!AJ709&lt;&gt;0),Program!AJ709,"")</f>
      </c>
      <c r="G701" s="312">
        <f>IF(F701&lt;&gt;"",Program!AK709,"")</f>
      </c>
    </row>
    <row r="702" spans="1:7" ht="12.75">
      <c r="A702" s="232"/>
      <c r="B702" s="221"/>
      <c r="C702" s="230"/>
      <c r="D702" s="231"/>
      <c r="E702" s="184"/>
      <c r="F702" s="176">
        <f>IF(AND(Program!AJ710&lt;&gt;"Grand Total",Program!AJ710&lt;&gt;0),Program!AJ710,"")</f>
      </c>
      <c r="G702" s="312">
        <f>IF(F702&lt;&gt;"",Program!AK710,"")</f>
      </c>
    </row>
    <row r="703" spans="1:7" ht="12.75">
      <c r="A703" s="232"/>
      <c r="B703" s="221"/>
      <c r="C703" s="230"/>
      <c r="D703" s="231"/>
      <c r="E703" s="184"/>
      <c r="F703" s="176">
        <f>IF(AND(Program!AJ711&lt;&gt;"Grand Total",Program!AJ711&lt;&gt;0),Program!AJ711,"")</f>
      </c>
      <c r="G703" s="312">
        <f>IF(F703&lt;&gt;"",Program!AK711,"")</f>
      </c>
    </row>
    <row r="704" spans="1:7" ht="12.75">
      <c r="A704" s="232"/>
      <c r="B704" s="221"/>
      <c r="C704" s="230"/>
      <c r="D704" s="231"/>
      <c r="E704" s="184"/>
      <c r="F704" s="176">
        <f>IF(AND(Program!AJ712&lt;&gt;"Grand Total",Program!AJ712&lt;&gt;0),Program!AJ712,"")</f>
      </c>
      <c r="G704" s="312">
        <f>IF(F704&lt;&gt;"",Program!AK712,"")</f>
      </c>
    </row>
    <row r="705" spans="1:7" ht="12.75">
      <c r="A705" s="232"/>
      <c r="B705" s="221"/>
      <c r="C705" s="230"/>
      <c r="D705" s="231"/>
      <c r="E705" s="184"/>
      <c r="F705" s="176">
        <f>IF(AND(Program!AJ713&lt;&gt;"Grand Total",Program!AJ713&lt;&gt;0),Program!AJ713,"")</f>
      </c>
      <c r="G705" s="312">
        <f>IF(F705&lt;&gt;"",Program!AK713,"")</f>
      </c>
    </row>
    <row r="706" spans="1:7" ht="12.75">
      <c r="A706" s="232"/>
      <c r="B706" s="221"/>
      <c r="C706" s="230"/>
      <c r="D706" s="231"/>
      <c r="E706" s="184"/>
      <c r="F706" s="176">
        <f>IF(AND(Program!AJ714&lt;&gt;"Grand Total",Program!AJ714&lt;&gt;0),Program!AJ714,"")</f>
      </c>
      <c r="G706" s="312">
        <f>IF(F706&lt;&gt;"",Program!AK714,"")</f>
      </c>
    </row>
    <row r="707" spans="1:7" ht="12.75">
      <c r="A707" s="232"/>
      <c r="B707" s="221"/>
      <c r="C707" s="230"/>
      <c r="D707" s="231"/>
      <c r="E707" s="184"/>
      <c r="F707" s="176">
        <f>IF(AND(Program!AJ715&lt;&gt;"Grand Total",Program!AJ715&lt;&gt;0),Program!AJ715,"")</f>
      </c>
      <c r="G707" s="312">
        <f>IF(F707&lt;&gt;"",Program!AK715,"")</f>
      </c>
    </row>
    <row r="708" spans="1:7" ht="12.75">
      <c r="A708" s="232"/>
      <c r="B708" s="221"/>
      <c r="C708" s="230"/>
      <c r="D708" s="231"/>
      <c r="E708" s="184"/>
      <c r="F708" s="176">
        <f>IF(AND(Program!AJ716&lt;&gt;"Grand Total",Program!AJ716&lt;&gt;0),Program!AJ716,"")</f>
      </c>
      <c r="G708" s="312">
        <f>IF(F708&lt;&gt;"",Program!AK716,"")</f>
      </c>
    </row>
    <row r="709" spans="1:7" ht="12.75">
      <c r="A709" s="232"/>
      <c r="B709" s="221"/>
      <c r="C709" s="230"/>
      <c r="D709" s="231"/>
      <c r="E709" s="184"/>
      <c r="F709" s="176">
        <f>IF(AND(Program!AJ717&lt;&gt;"Grand Total",Program!AJ717&lt;&gt;0),Program!AJ717,"")</f>
      </c>
      <c r="G709" s="312">
        <f>IF(F709&lt;&gt;"",Program!AK717,"")</f>
      </c>
    </row>
    <row r="710" spans="1:7" ht="12.75">
      <c r="A710" s="232"/>
      <c r="B710" s="221"/>
      <c r="C710" s="230"/>
      <c r="D710" s="231"/>
      <c r="E710" s="184"/>
      <c r="F710" s="176">
        <f>IF(AND(Program!AJ718&lt;&gt;"Grand Total",Program!AJ718&lt;&gt;0),Program!AJ718,"")</f>
      </c>
      <c r="G710" s="312">
        <f>IF(F710&lt;&gt;"",Program!AK718,"")</f>
      </c>
    </row>
    <row r="711" spans="1:7" ht="12.75">
      <c r="A711" s="232"/>
      <c r="B711" s="221"/>
      <c r="C711" s="230"/>
      <c r="D711" s="231"/>
      <c r="E711" s="184"/>
      <c r="F711" s="176">
        <f>IF(AND(Program!AJ719&lt;&gt;"Grand Total",Program!AJ719&lt;&gt;0),Program!AJ719,"")</f>
      </c>
      <c r="G711" s="312">
        <f>IF(F711&lt;&gt;"",Program!AK719,"")</f>
      </c>
    </row>
    <row r="712" spans="1:7" ht="12.75">
      <c r="A712" s="232"/>
      <c r="B712" s="221"/>
      <c r="C712" s="230"/>
      <c r="D712" s="231"/>
      <c r="E712" s="184"/>
      <c r="F712" s="176">
        <f>IF(AND(Program!AJ720&lt;&gt;"Grand Total",Program!AJ720&lt;&gt;0),Program!AJ720,"")</f>
      </c>
      <c r="G712" s="312">
        <f>IF(F712&lt;&gt;"",Program!AK720,"")</f>
      </c>
    </row>
    <row r="713" spans="1:7" ht="12.75">
      <c r="A713" s="232"/>
      <c r="B713" s="221"/>
      <c r="C713" s="230"/>
      <c r="D713" s="231"/>
      <c r="E713" s="184"/>
      <c r="F713" s="176">
        <f>IF(AND(Program!AJ721&lt;&gt;"Grand Total",Program!AJ721&lt;&gt;0),Program!AJ721,"")</f>
      </c>
      <c r="G713" s="312">
        <f>IF(F713&lt;&gt;"",Program!AK721,"")</f>
      </c>
    </row>
    <row r="714" spans="1:7" ht="12.75">
      <c r="A714" s="232"/>
      <c r="B714" s="221"/>
      <c r="C714" s="230"/>
      <c r="D714" s="231"/>
      <c r="E714" s="184"/>
      <c r="F714" s="176">
        <f>IF(AND(Program!AJ722&lt;&gt;"Grand Total",Program!AJ722&lt;&gt;0),Program!AJ722,"")</f>
      </c>
      <c r="G714" s="312">
        <f>IF(F714&lt;&gt;"",Program!AK722,"")</f>
      </c>
    </row>
    <row r="715" spans="1:7" ht="12.75">
      <c r="A715" s="232"/>
      <c r="B715" s="221"/>
      <c r="C715" s="230"/>
      <c r="D715" s="231"/>
      <c r="E715" s="184"/>
      <c r="F715" s="176">
        <f>IF(AND(Program!AJ723&lt;&gt;"Grand Total",Program!AJ723&lt;&gt;0),Program!AJ723,"")</f>
      </c>
      <c r="G715" s="312">
        <f>IF(F715&lt;&gt;"",Program!AK723,"")</f>
      </c>
    </row>
    <row r="716" spans="1:7" ht="12.75">
      <c r="A716" s="232"/>
      <c r="B716" s="221"/>
      <c r="C716" s="230"/>
      <c r="D716" s="231"/>
      <c r="E716" s="184"/>
      <c r="F716" s="176">
        <f>IF(AND(Program!AJ724&lt;&gt;"Grand Total",Program!AJ724&lt;&gt;0),Program!AJ724,"")</f>
      </c>
      <c r="G716" s="312">
        <f>IF(F716&lt;&gt;"",Program!AK724,"")</f>
      </c>
    </row>
    <row r="717" spans="1:7" ht="12.75">
      <c r="A717" s="232"/>
      <c r="B717" s="221"/>
      <c r="C717" s="230"/>
      <c r="D717" s="231"/>
      <c r="E717" s="184"/>
      <c r="F717" s="176">
        <f>IF(AND(Program!AJ725&lt;&gt;"Grand Total",Program!AJ725&lt;&gt;0),Program!AJ725,"")</f>
      </c>
      <c r="G717" s="312">
        <f>IF(F717&lt;&gt;"",Program!AK725,"")</f>
      </c>
    </row>
    <row r="718" spans="1:7" ht="12.75">
      <c r="A718" s="232"/>
      <c r="B718" s="221"/>
      <c r="C718" s="230"/>
      <c r="D718" s="231"/>
      <c r="E718" s="184"/>
      <c r="F718" s="176">
        <f>IF(AND(Program!AJ726&lt;&gt;"Grand Total",Program!AJ726&lt;&gt;0),Program!AJ726,"")</f>
      </c>
      <c r="G718" s="312">
        <f>IF(F718&lt;&gt;"",Program!AK726,"")</f>
      </c>
    </row>
    <row r="719" spans="1:7" ht="12.75">
      <c r="A719" s="232"/>
      <c r="B719" s="221"/>
      <c r="C719" s="230"/>
      <c r="D719" s="231"/>
      <c r="E719" s="184"/>
      <c r="F719" s="176">
        <f>IF(AND(Program!AJ727&lt;&gt;"Grand Total",Program!AJ727&lt;&gt;0),Program!AJ727,"")</f>
      </c>
      <c r="G719" s="312">
        <f>IF(F719&lt;&gt;"",Program!AK727,"")</f>
      </c>
    </row>
    <row r="720" spans="1:7" ht="12.75">
      <c r="A720" s="232"/>
      <c r="B720" s="221"/>
      <c r="C720" s="230"/>
      <c r="D720" s="231"/>
      <c r="E720" s="184"/>
      <c r="F720" s="176">
        <f>IF(AND(Program!AJ728&lt;&gt;"Grand Total",Program!AJ728&lt;&gt;0),Program!AJ728,"")</f>
      </c>
      <c r="G720" s="312">
        <f>IF(F720&lt;&gt;"",Program!AK728,"")</f>
      </c>
    </row>
    <row r="721" spans="1:7" ht="12.75">
      <c r="A721" s="232"/>
      <c r="B721" s="221"/>
      <c r="C721" s="230"/>
      <c r="D721" s="231"/>
      <c r="E721" s="184"/>
      <c r="F721" s="176">
        <f>IF(AND(Program!AJ729&lt;&gt;"Grand Total",Program!AJ729&lt;&gt;0),Program!AJ729,"")</f>
      </c>
      <c r="G721" s="312">
        <f>IF(F721&lt;&gt;"",Program!AK729,"")</f>
      </c>
    </row>
    <row r="722" spans="1:7" ht="12.75">
      <c r="A722" s="232"/>
      <c r="B722" s="221"/>
      <c r="C722" s="230"/>
      <c r="D722" s="231"/>
      <c r="E722" s="184"/>
      <c r="F722" s="176">
        <f>IF(AND(Program!AJ730&lt;&gt;"Grand Total",Program!AJ730&lt;&gt;0),Program!AJ730,"")</f>
      </c>
      <c r="G722" s="312">
        <f>IF(F722&lt;&gt;"",Program!AK730,"")</f>
      </c>
    </row>
    <row r="723" spans="1:7" ht="12.75">
      <c r="A723" s="232"/>
      <c r="B723" s="221"/>
      <c r="C723" s="230"/>
      <c r="D723" s="231"/>
      <c r="E723" s="184"/>
      <c r="F723" s="176">
        <f>IF(AND(Program!AJ731&lt;&gt;"Grand Total",Program!AJ731&lt;&gt;0),Program!AJ731,"")</f>
      </c>
      <c r="G723" s="312">
        <f>IF(F723&lt;&gt;"",Program!AK731,"")</f>
      </c>
    </row>
    <row r="724" spans="1:7" ht="12.75">
      <c r="A724" s="232"/>
      <c r="B724" s="221"/>
      <c r="C724" s="230"/>
      <c r="D724" s="231"/>
      <c r="E724" s="184"/>
      <c r="F724" s="176">
        <f>IF(AND(Program!AJ732&lt;&gt;"Grand Total",Program!AJ732&lt;&gt;0),Program!AJ732,"")</f>
      </c>
      <c r="G724" s="312">
        <f>IF(F724&lt;&gt;"",Program!AK732,"")</f>
      </c>
    </row>
    <row r="725" spans="1:7" ht="12.75">
      <c r="A725" s="232"/>
      <c r="B725" s="221"/>
      <c r="C725" s="230"/>
      <c r="D725" s="231"/>
      <c r="E725" s="184"/>
      <c r="F725" s="176">
        <f>IF(AND(Program!AJ733&lt;&gt;"Grand Total",Program!AJ733&lt;&gt;0),Program!AJ733,"")</f>
      </c>
      <c r="G725" s="312">
        <f>IF(F725&lt;&gt;"",Program!AK733,"")</f>
      </c>
    </row>
    <row r="726" spans="1:7" ht="12.75">
      <c r="A726" s="232"/>
      <c r="B726" s="221"/>
      <c r="C726" s="230"/>
      <c r="D726" s="231"/>
      <c r="E726" s="184"/>
      <c r="F726" s="176">
        <f>IF(AND(Program!AJ734&lt;&gt;"Grand Total",Program!AJ734&lt;&gt;0),Program!AJ734,"")</f>
      </c>
      <c r="G726" s="312">
        <f>IF(F726&lt;&gt;"",Program!AK734,"")</f>
      </c>
    </row>
    <row r="727" spans="1:7" ht="12.75">
      <c r="A727" s="232"/>
      <c r="B727" s="221"/>
      <c r="C727" s="230"/>
      <c r="D727" s="231"/>
      <c r="E727" s="184"/>
      <c r="F727" s="176">
        <f>IF(AND(Program!AJ735&lt;&gt;"Grand Total",Program!AJ735&lt;&gt;0),Program!AJ735,"")</f>
      </c>
      <c r="G727" s="312">
        <f>IF(F727&lt;&gt;"",Program!AK735,"")</f>
      </c>
    </row>
    <row r="728" spans="1:7" ht="12.75">
      <c r="A728" s="232"/>
      <c r="B728" s="221"/>
      <c r="C728" s="230"/>
      <c r="D728" s="231"/>
      <c r="E728" s="184"/>
      <c r="F728" s="176">
        <f>IF(AND(Program!AJ736&lt;&gt;"Grand Total",Program!AJ736&lt;&gt;0),Program!AJ736,"")</f>
      </c>
      <c r="G728" s="312">
        <f>IF(F728&lt;&gt;"",Program!AK736,"")</f>
      </c>
    </row>
    <row r="729" spans="1:7" ht="12.75">
      <c r="A729" s="232"/>
      <c r="B729" s="221"/>
      <c r="C729" s="230"/>
      <c r="D729" s="231"/>
      <c r="E729" s="184"/>
      <c r="F729" s="176">
        <f>IF(AND(Program!AJ737&lt;&gt;"Grand Total",Program!AJ737&lt;&gt;0),Program!AJ737,"")</f>
      </c>
      <c r="G729" s="312">
        <f>IF(F729&lt;&gt;"",Program!AK737,"")</f>
      </c>
    </row>
    <row r="730" spans="1:7" ht="12.75">
      <c r="A730" s="232"/>
      <c r="B730" s="221"/>
      <c r="C730" s="230"/>
      <c r="D730" s="231"/>
      <c r="E730" s="184"/>
      <c r="F730" s="176">
        <f>IF(AND(Program!AJ738&lt;&gt;"Grand Total",Program!AJ738&lt;&gt;0),Program!AJ738,"")</f>
      </c>
      <c r="G730" s="312">
        <f>IF(F730&lt;&gt;"",Program!AK738,"")</f>
      </c>
    </row>
    <row r="731" spans="1:7" ht="12.75">
      <c r="A731" s="232"/>
      <c r="B731" s="221"/>
      <c r="C731" s="230"/>
      <c r="D731" s="231"/>
      <c r="E731" s="184"/>
      <c r="F731" s="176">
        <f>IF(AND(Program!AJ739&lt;&gt;"Grand Total",Program!AJ739&lt;&gt;0),Program!AJ739,"")</f>
      </c>
      <c r="G731" s="312">
        <f>IF(F731&lt;&gt;"",Program!AK739,"")</f>
      </c>
    </row>
    <row r="732" spans="1:7" ht="12.75">
      <c r="A732" s="232"/>
      <c r="B732" s="221"/>
      <c r="C732" s="230"/>
      <c r="D732" s="231"/>
      <c r="E732" s="184"/>
      <c r="F732" s="176">
        <f>IF(AND(Program!AJ740&lt;&gt;"Grand Total",Program!AJ740&lt;&gt;0),Program!AJ740,"")</f>
      </c>
      <c r="G732" s="312">
        <f>IF(F732&lt;&gt;"",Program!AK740,"")</f>
      </c>
    </row>
    <row r="733" spans="1:7" ht="12.75">
      <c r="A733" s="232"/>
      <c r="B733" s="221"/>
      <c r="C733" s="230"/>
      <c r="D733" s="231"/>
      <c r="E733" s="184"/>
      <c r="F733" s="176">
        <f>IF(AND(Program!AJ741&lt;&gt;"Grand Total",Program!AJ741&lt;&gt;0),Program!AJ741,"")</f>
      </c>
      <c r="G733" s="312">
        <f>IF(F733&lt;&gt;"",Program!AK741,"")</f>
      </c>
    </row>
    <row r="734" spans="1:7" ht="12.75">
      <c r="A734" s="232"/>
      <c r="B734" s="221"/>
      <c r="C734" s="230"/>
      <c r="D734" s="231"/>
      <c r="E734" s="184"/>
      <c r="F734" s="176">
        <f>IF(AND(Program!AJ742&lt;&gt;"Grand Total",Program!AJ742&lt;&gt;0),Program!AJ742,"")</f>
      </c>
      <c r="G734" s="312">
        <f>IF(F734&lt;&gt;"",Program!AK742,"")</f>
      </c>
    </row>
    <row r="735" spans="1:7" ht="12.75">
      <c r="A735" s="232"/>
      <c r="B735" s="221"/>
      <c r="C735" s="230"/>
      <c r="D735" s="231"/>
      <c r="E735" s="184"/>
      <c r="F735" s="176">
        <f>IF(AND(Program!AJ743&lt;&gt;"Grand Total",Program!AJ743&lt;&gt;0),Program!AJ743,"")</f>
      </c>
      <c r="G735" s="312">
        <f>IF(F735&lt;&gt;"",Program!AK743,"")</f>
      </c>
    </row>
    <row r="736" spans="1:7" ht="12.75">
      <c r="A736" s="232"/>
      <c r="B736" s="221"/>
      <c r="C736" s="230"/>
      <c r="D736" s="231"/>
      <c r="E736" s="184"/>
      <c r="F736" s="176">
        <f>IF(AND(Program!AJ744&lt;&gt;"Grand Total",Program!AJ744&lt;&gt;0),Program!AJ744,"")</f>
      </c>
      <c r="G736" s="312">
        <f>IF(F736&lt;&gt;"",Program!AK744,"")</f>
      </c>
    </row>
    <row r="737" spans="1:7" ht="12.75">
      <c r="A737" s="232"/>
      <c r="B737" s="221"/>
      <c r="C737" s="230"/>
      <c r="D737" s="231"/>
      <c r="E737" s="184"/>
      <c r="F737" s="176">
        <f>IF(AND(Program!AJ745&lt;&gt;"Grand Total",Program!AJ745&lt;&gt;0),Program!AJ745,"")</f>
      </c>
      <c r="G737" s="312">
        <f>IF(F737&lt;&gt;"",Program!AK745,"")</f>
      </c>
    </row>
    <row r="738" spans="1:7" ht="12.75">
      <c r="A738" s="232"/>
      <c r="B738" s="221"/>
      <c r="C738" s="230"/>
      <c r="D738" s="231"/>
      <c r="E738" s="184"/>
      <c r="F738" s="176">
        <f>IF(AND(Program!AJ746&lt;&gt;"Grand Total",Program!AJ746&lt;&gt;0),Program!AJ746,"")</f>
      </c>
      <c r="G738" s="312">
        <f>IF(F738&lt;&gt;"",Program!AK746,"")</f>
      </c>
    </row>
    <row r="739" spans="1:7" ht="12.75">
      <c r="A739" s="232"/>
      <c r="B739" s="221"/>
      <c r="C739" s="230"/>
      <c r="D739" s="231"/>
      <c r="E739" s="184"/>
      <c r="F739" s="176">
        <f>IF(AND(Program!AJ747&lt;&gt;"Grand Total",Program!AJ747&lt;&gt;0),Program!AJ747,"")</f>
      </c>
      <c r="G739" s="312">
        <f>IF(F739&lt;&gt;"",Program!AK747,"")</f>
      </c>
    </row>
    <row r="740" spans="1:7" ht="12.75">
      <c r="A740" s="232"/>
      <c r="B740" s="221"/>
      <c r="C740" s="230"/>
      <c r="D740" s="231"/>
      <c r="E740" s="184"/>
      <c r="F740" s="176">
        <f>IF(AND(Program!AJ748&lt;&gt;"Grand Total",Program!AJ748&lt;&gt;0),Program!AJ748,"")</f>
      </c>
      <c r="G740" s="312">
        <f>IF(F740&lt;&gt;"",Program!AK748,"")</f>
      </c>
    </row>
    <row r="741" spans="1:7" ht="12.75">
      <c r="A741" s="232"/>
      <c r="B741" s="221"/>
      <c r="C741" s="230"/>
      <c r="D741" s="231"/>
      <c r="E741" s="184"/>
      <c r="F741" s="176">
        <f>IF(AND(Program!AJ749&lt;&gt;"Grand Total",Program!AJ749&lt;&gt;0),Program!AJ749,"")</f>
      </c>
      <c r="G741" s="312">
        <f>IF(F741&lt;&gt;"",Program!AK749,"")</f>
      </c>
    </row>
    <row r="742" spans="1:7" ht="12.75">
      <c r="A742" s="232"/>
      <c r="B742" s="221"/>
      <c r="C742" s="230"/>
      <c r="D742" s="231"/>
      <c r="E742" s="184"/>
      <c r="F742" s="176">
        <f>IF(AND(Program!AJ750&lt;&gt;"Grand Total",Program!AJ750&lt;&gt;0),Program!AJ750,"")</f>
      </c>
      <c r="G742" s="312">
        <f>IF(F742&lt;&gt;"",Program!AK750,"")</f>
      </c>
    </row>
    <row r="743" spans="1:7" ht="12.75">
      <c r="A743" s="232"/>
      <c r="B743" s="221"/>
      <c r="C743" s="230"/>
      <c r="D743" s="231"/>
      <c r="E743" s="184"/>
      <c r="F743" s="176">
        <f>IF(AND(Program!AJ751&lt;&gt;"Grand Total",Program!AJ751&lt;&gt;0),Program!AJ751,"")</f>
      </c>
      <c r="G743" s="312">
        <f>IF(F743&lt;&gt;"",Program!AK751,"")</f>
      </c>
    </row>
    <row r="744" spans="1:7" ht="12.75">
      <c r="A744" s="232"/>
      <c r="B744" s="221"/>
      <c r="C744" s="230"/>
      <c r="D744" s="231"/>
      <c r="E744" s="184"/>
      <c r="F744" s="176">
        <f>IF(AND(Program!AJ752&lt;&gt;"Grand Total",Program!AJ752&lt;&gt;0),Program!AJ752,"")</f>
      </c>
      <c r="G744" s="312">
        <f>IF(F744&lt;&gt;"",Program!AK752,"")</f>
      </c>
    </row>
    <row r="745" spans="1:7" ht="12.75">
      <c r="A745" s="232"/>
      <c r="B745" s="221"/>
      <c r="C745" s="230"/>
      <c r="D745" s="231"/>
      <c r="E745" s="184"/>
      <c r="F745" s="176">
        <f>IF(AND(Program!AJ753&lt;&gt;"Grand Total",Program!AJ753&lt;&gt;0),Program!AJ753,"")</f>
      </c>
      <c r="G745" s="312">
        <f>IF(F745&lt;&gt;"",Program!AK753,"")</f>
      </c>
    </row>
    <row r="746" spans="1:7" ht="12.75">
      <c r="A746" s="232"/>
      <c r="B746" s="221"/>
      <c r="C746" s="230"/>
      <c r="D746" s="231"/>
      <c r="E746" s="184"/>
      <c r="F746" s="176">
        <f>IF(AND(Program!AJ754&lt;&gt;"Grand Total",Program!AJ754&lt;&gt;0),Program!AJ754,"")</f>
      </c>
      <c r="G746" s="312">
        <f>IF(F746&lt;&gt;"",Program!AK754,"")</f>
      </c>
    </row>
    <row r="747" spans="1:7" ht="12.75">
      <c r="A747" s="232"/>
      <c r="B747" s="221"/>
      <c r="C747" s="230"/>
      <c r="D747" s="231"/>
      <c r="E747" s="184"/>
      <c r="F747" s="176">
        <f>IF(AND(Program!AJ755&lt;&gt;"Grand Total",Program!AJ755&lt;&gt;0),Program!AJ755,"")</f>
      </c>
      <c r="G747" s="312">
        <f>IF(F747&lt;&gt;"",Program!AK755,"")</f>
      </c>
    </row>
    <row r="748" spans="1:7" ht="12.75">
      <c r="A748" s="232"/>
      <c r="B748" s="221"/>
      <c r="C748" s="230"/>
      <c r="D748" s="231"/>
      <c r="E748" s="184"/>
      <c r="F748" s="176">
        <f>IF(AND(Program!AJ756&lt;&gt;"Grand Total",Program!AJ756&lt;&gt;0),Program!AJ756,"")</f>
      </c>
      <c r="G748" s="312">
        <f>IF(F748&lt;&gt;"",Program!AK756,"")</f>
      </c>
    </row>
    <row r="749" spans="1:7" ht="12.75">
      <c r="A749" s="232"/>
      <c r="B749" s="221"/>
      <c r="C749" s="230"/>
      <c r="D749" s="231"/>
      <c r="E749" s="184"/>
      <c r="F749" s="176">
        <f>IF(AND(Program!AJ757&lt;&gt;"Grand Total",Program!AJ757&lt;&gt;0),Program!AJ757,"")</f>
      </c>
      <c r="G749" s="312">
        <f>IF(F749&lt;&gt;"",Program!AK757,"")</f>
      </c>
    </row>
    <row r="750" spans="1:7" ht="12.75">
      <c r="A750" s="232"/>
      <c r="B750" s="221"/>
      <c r="C750" s="230"/>
      <c r="D750" s="231"/>
      <c r="E750" s="184"/>
      <c r="F750" s="176">
        <f>IF(AND(Program!AJ758&lt;&gt;"Grand Total",Program!AJ758&lt;&gt;0),Program!AJ758,"")</f>
      </c>
      <c r="G750" s="312">
        <f>IF(F750&lt;&gt;"",Program!AK758,"")</f>
      </c>
    </row>
    <row r="751" spans="1:7" ht="12.75">
      <c r="A751" s="232"/>
      <c r="B751" s="221"/>
      <c r="C751" s="230"/>
      <c r="D751" s="231"/>
      <c r="E751" s="184"/>
      <c r="F751" s="176">
        <f>IF(AND(Program!AJ759&lt;&gt;"Grand Total",Program!AJ759&lt;&gt;0),Program!AJ759,"")</f>
      </c>
      <c r="G751" s="312">
        <f>IF(F751&lt;&gt;"",Program!AK759,"")</f>
      </c>
    </row>
    <row r="752" spans="1:7" ht="12.75">
      <c r="A752" s="232"/>
      <c r="B752" s="221"/>
      <c r="C752" s="230"/>
      <c r="D752" s="231"/>
      <c r="E752" s="184"/>
      <c r="F752" s="176">
        <f>IF(AND(Program!AJ760&lt;&gt;"Grand Total",Program!AJ760&lt;&gt;0),Program!AJ760,"")</f>
      </c>
      <c r="G752" s="312">
        <f>IF(F752&lt;&gt;"",Program!AK760,"")</f>
      </c>
    </row>
    <row r="753" spans="1:7" ht="12.75">
      <c r="A753" s="232"/>
      <c r="B753" s="221"/>
      <c r="C753" s="230"/>
      <c r="D753" s="231"/>
      <c r="E753" s="184"/>
      <c r="F753" s="176">
        <f>IF(AND(Program!AJ761&lt;&gt;"Grand Total",Program!AJ761&lt;&gt;0),Program!AJ761,"")</f>
      </c>
      <c r="G753" s="312">
        <f>IF(F753&lt;&gt;"",Program!AK761,"")</f>
      </c>
    </row>
    <row r="754" spans="1:7" ht="12.75">
      <c r="A754" s="232"/>
      <c r="B754" s="221"/>
      <c r="C754" s="230"/>
      <c r="D754" s="231"/>
      <c r="E754" s="184"/>
      <c r="F754" s="176">
        <f>IF(AND(Program!AJ762&lt;&gt;"Grand Total",Program!AJ762&lt;&gt;0),Program!AJ762,"")</f>
      </c>
      <c r="G754" s="312">
        <f>IF(F754&lt;&gt;"",Program!AK762,"")</f>
      </c>
    </row>
    <row r="755" spans="1:7" ht="12.75">
      <c r="A755" s="232"/>
      <c r="B755" s="221"/>
      <c r="C755" s="230"/>
      <c r="D755" s="231"/>
      <c r="E755" s="184"/>
      <c r="F755" s="176">
        <f>IF(AND(Program!AJ763&lt;&gt;"Grand Total",Program!AJ763&lt;&gt;0),Program!AJ763,"")</f>
      </c>
      <c r="G755" s="312">
        <f>IF(F755&lt;&gt;"",Program!AK763,"")</f>
      </c>
    </row>
    <row r="756" spans="1:7" ht="12.75">
      <c r="A756" s="232"/>
      <c r="B756" s="221"/>
      <c r="C756" s="230"/>
      <c r="D756" s="231"/>
      <c r="E756" s="184"/>
      <c r="F756" s="176">
        <f>IF(AND(Program!AJ764&lt;&gt;"Grand Total",Program!AJ764&lt;&gt;0),Program!AJ764,"")</f>
      </c>
      <c r="G756" s="312">
        <f>IF(F756&lt;&gt;"",Program!AK764,"")</f>
      </c>
    </row>
    <row r="757" spans="1:7" ht="12.75">
      <c r="A757" s="232"/>
      <c r="B757" s="221"/>
      <c r="C757" s="230"/>
      <c r="D757" s="231"/>
      <c r="E757" s="184"/>
      <c r="F757" s="176">
        <f>IF(AND(Program!AJ765&lt;&gt;"Grand Total",Program!AJ765&lt;&gt;0),Program!AJ765,"")</f>
      </c>
      <c r="G757" s="312">
        <f>IF(F757&lt;&gt;"",Program!AK765,"")</f>
      </c>
    </row>
    <row r="758" spans="1:7" ht="12.75">
      <c r="A758" s="232"/>
      <c r="B758" s="221"/>
      <c r="C758" s="230"/>
      <c r="D758" s="231"/>
      <c r="E758" s="184"/>
      <c r="F758" s="176">
        <f>IF(AND(Program!AJ766&lt;&gt;"Grand Total",Program!AJ766&lt;&gt;0),Program!AJ766,"")</f>
      </c>
      <c r="G758" s="312">
        <f>IF(F758&lt;&gt;"",Program!AK766,"")</f>
      </c>
    </row>
    <row r="759" spans="1:7" ht="12.75">
      <c r="A759" s="232"/>
      <c r="B759" s="221"/>
      <c r="C759" s="230"/>
      <c r="D759" s="231"/>
      <c r="E759" s="184"/>
      <c r="F759" s="176">
        <f>IF(AND(Program!AJ767&lt;&gt;"Grand Total",Program!AJ767&lt;&gt;0),Program!AJ767,"")</f>
      </c>
      <c r="G759" s="312">
        <f>IF(F759&lt;&gt;"",Program!AK767,"")</f>
      </c>
    </row>
    <row r="760" spans="1:7" ht="12.75">
      <c r="A760" s="232"/>
      <c r="B760" s="221"/>
      <c r="C760" s="230"/>
      <c r="D760" s="231"/>
      <c r="E760" s="184"/>
      <c r="F760" s="176">
        <f>IF(AND(Program!AJ768&lt;&gt;"Grand Total",Program!AJ768&lt;&gt;0),Program!AJ768,"")</f>
      </c>
      <c r="G760" s="312">
        <f>IF(F760&lt;&gt;"",Program!AK768,"")</f>
      </c>
    </row>
    <row r="761" spans="1:7" ht="12.75">
      <c r="A761" s="232"/>
      <c r="B761" s="221"/>
      <c r="C761" s="230"/>
      <c r="D761" s="231"/>
      <c r="E761" s="184"/>
      <c r="F761" s="176">
        <f>IF(AND(Program!AJ769&lt;&gt;"Grand Total",Program!AJ769&lt;&gt;0),Program!AJ769,"")</f>
      </c>
      <c r="G761" s="312">
        <f>IF(F761&lt;&gt;"",Program!AK769,"")</f>
      </c>
    </row>
    <row r="762" spans="1:7" ht="12.75">
      <c r="A762" s="232"/>
      <c r="B762" s="221"/>
      <c r="C762" s="230"/>
      <c r="D762" s="231"/>
      <c r="E762" s="184"/>
      <c r="F762" s="176">
        <f>IF(AND(Program!AJ770&lt;&gt;"Grand Total",Program!AJ770&lt;&gt;0),Program!AJ770,"")</f>
      </c>
      <c r="G762" s="312">
        <f>IF(F762&lt;&gt;"",Program!AK770,"")</f>
      </c>
    </row>
    <row r="763" spans="1:7" ht="12.75">
      <c r="A763" s="232"/>
      <c r="B763" s="221"/>
      <c r="C763" s="230"/>
      <c r="D763" s="231"/>
      <c r="E763" s="184"/>
      <c r="F763" s="176">
        <f>IF(AND(Program!AJ771&lt;&gt;"Grand Total",Program!AJ771&lt;&gt;0),Program!AJ771,"")</f>
      </c>
      <c r="G763" s="312">
        <f>IF(F763&lt;&gt;"",Program!AK771,"")</f>
      </c>
    </row>
    <row r="764" spans="1:7" ht="12.75">
      <c r="A764" s="232"/>
      <c r="B764" s="221"/>
      <c r="C764" s="230"/>
      <c r="D764" s="231"/>
      <c r="E764" s="184"/>
      <c r="F764" s="176">
        <f>IF(AND(Program!AJ772&lt;&gt;"Grand Total",Program!AJ772&lt;&gt;0),Program!AJ772,"")</f>
      </c>
      <c r="G764" s="312">
        <f>IF(F764&lt;&gt;"",Program!AK772,"")</f>
      </c>
    </row>
    <row r="765" spans="1:7" ht="12.75">
      <c r="A765" s="232"/>
      <c r="B765" s="221"/>
      <c r="C765" s="230"/>
      <c r="D765" s="231"/>
      <c r="E765" s="184"/>
      <c r="F765" s="176">
        <f>IF(AND(Program!AJ773&lt;&gt;"Grand Total",Program!AJ773&lt;&gt;0),Program!AJ773,"")</f>
      </c>
      <c r="G765" s="312">
        <f>IF(F765&lt;&gt;"",Program!AK773,"")</f>
      </c>
    </row>
    <row r="766" spans="1:7" ht="12.75">
      <c r="A766" s="232"/>
      <c r="B766" s="221"/>
      <c r="C766" s="230"/>
      <c r="D766" s="231"/>
      <c r="E766" s="184"/>
      <c r="F766" s="176">
        <f>IF(AND(Program!AJ774&lt;&gt;"Grand Total",Program!AJ774&lt;&gt;0),Program!AJ774,"")</f>
      </c>
      <c r="G766" s="312">
        <f>IF(F766&lt;&gt;"",Program!AK774,"")</f>
      </c>
    </row>
    <row r="767" spans="1:7" ht="12.75">
      <c r="A767" s="232"/>
      <c r="B767" s="221"/>
      <c r="C767" s="230"/>
      <c r="D767" s="231"/>
      <c r="E767" s="184"/>
      <c r="F767" s="176">
        <f>IF(AND(Program!AJ775&lt;&gt;"Grand Total",Program!AJ775&lt;&gt;0),Program!AJ775,"")</f>
      </c>
      <c r="G767" s="312">
        <f>IF(F767&lt;&gt;"",Program!AK775,"")</f>
      </c>
    </row>
    <row r="768" spans="1:7" ht="12.75">
      <c r="A768" s="232"/>
      <c r="B768" s="221"/>
      <c r="C768" s="230"/>
      <c r="D768" s="231"/>
      <c r="E768" s="184"/>
      <c r="F768" s="176">
        <f>IF(AND(Program!AJ776&lt;&gt;"Grand Total",Program!AJ776&lt;&gt;0),Program!AJ776,"")</f>
      </c>
      <c r="G768" s="312">
        <f>IF(F768&lt;&gt;"",Program!AK776,"")</f>
      </c>
    </row>
    <row r="769" spans="1:7" ht="12.75">
      <c r="A769" s="232"/>
      <c r="B769" s="221"/>
      <c r="C769" s="230"/>
      <c r="D769" s="231"/>
      <c r="E769" s="184"/>
      <c r="F769" s="176">
        <f>IF(AND(Program!AJ777&lt;&gt;"Grand Total",Program!AJ777&lt;&gt;0),Program!AJ777,"")</f>
      </c>
      <c r="G769" s="312">
        <f>IF(F769&lt;&gt;"",Program!AK777,"")</f>
      </c>
    </row>
    <row r="770" spans="1:7" ht="12.75">
      <c r="A770" s="232"/>
      <c r="B770" s="221"/>
      <c r="C770" s="230"/>
      <c r="D770" s="231"/>
      <c r="E770" s="184"/>
      <c r="F770" s="176">
        <f>IF(AND(Program!AJ778&lt;&gt;"Grand Total",Program!AJ778&lt;&gt;0),Program!AJ778,"")</f>
      </c>
      <c r="G770" s="312">
        <f>IF(F770&lt;&gt;"",Program!AK778,"")</f>
      </c>
    </row>
    <row r="771" spans="1:7" ht="12.75">
      <c r="A771" s="232"/>
      <c r="B771" s="221"/>
      <c r="C771" s="230"/>
      <c r="D771" s="231"/>
      <c r="E771" s="184"/>
      <c r="F771" s="176">
        <f>IF(AND(Program!AJ779&lt;&gt;"Grand Total",Program!AJ779&lt;&gt;0),Program!AJ779,"")</f>
      </c>
      <c r="G771" s="312">
        <f>IF(F771&lt;&gt;"",Program!AK779,"")</f>
      </c>
    </row>
    <row r="772" spans="1:7" ht="12.75">
      <c r="A772" s="232"/>
      <c r="B772" s="221"/>
      <c r="C772" s="230"/>
      <c r="D772" s="231"/>
      <c r="E772" s="184"/>
      <c r="F772" s="176">
        <f>IF(AND(Program!AJ780&lt;&gt;"Grand Total",Program!AJ780&lt;&gt;0),Program!AJ780,"")</f>
      </c>
      <c r="G772" s="312">
        <f>IF(F772&lt;&gt;"",Program!AK780,"")</f>
      </c>
    </row>
    <row r="773" spans="1:7" ht="12.75">
      <c r="A773" s="232"/>
      <c r="B773" s="221"/>
      <c r="C773" s="230"/>
      <c r="D773" s="231"/>
      <c r="E773" s="184"/>
      <c r="F773" s="176">
        <f>IF(AND(Program!AJ781&lt;&gt;"Grand Total",Program!AJ781&lt;&gt;0),Program!AJ781,"")</f>
      </c>
      <c r="G773" s="312">
        <f>IF(F773&lt;&gt;"",Program!AK781,"")</f>
      </c>
    </row>
    <row r="774" spans="1:7" ht="12.75">
      <c r="A774" s="232"/>
      <c r="B774" s="221"/>
      <c r="C774" s="230"/>
      <c r="D774" s="231"/>
      <c r="E774" s="184"/>
      <c r="F774" s="176">
        <f>IF(AND(Program!AJ782&lt;&gt;"Grand Total",Program!AJ782&lt;&gt;0),Program!AJ782,"")</f>
      </c>
      <c r="G774" s="312">
        <f>IF(F774&lt;&gt;"",Program!AK782,"")</f>
      </c>
    </row>
    <row r="775" spans="1:7" ht="12.75">
      <c r="A775" s="232"/>
      <c r="B775" s="221"/>
      <c r="C775" s="230"/>
      <c r="D775" s="231"/>
      <c r="E775" s="184"/>
      <c r="F775" s="176">
        <f>IF(AND(Program!AJ783&lt;&gt;"Grand Total",Program!AJ783&lt;&gt;0),Program!AJ783,"")</f>
      </c>
      <c r="G775" s="312">
        <f>IF(F775&lt;&gt;"",Program!AK783,"")</f>
      </c>
    </row>
    <row r="776" spans="1:7" ht="12.75">
      <c r="A776" s="232"/>
      <c r="B776" s="221"/>
      <c r="C776" s="230"/>
      <c r="D776" s="231"/>
      <c r="E776" s="184"/>
      <c r="F776" s="176">
        <f>IF(AND(Program!AJ784&lt;&gt;"Grand Total",Program!AJ784&lt;&gt;0),Program!AJ784,"")</f>
      </c>
      <c r="G776" s="312">
        <f>IF(F776&lt;&gt;"",Program!AK784,"")</f>
      </c>
    </row>
    <row r="777" spans="1:7" ht="12.75">
      <c r="A777" s="232"/>
      <c r="B777" s="221"/>
      <c r="C777" s="230"/>
      <c r="D777" s="231"/>
      <c r="E777" s="184"/>
      <c r="F777" s="176">
        <f>IF(AND(Program!AJ785&lt;&gt;"Grand Total",Program!AJ785&lt;&gt;0),Program!AJ785,"")</f>
      </c>
      <c r="G777" s="312">
        <f>IF(F777&lt;&gt;"",Program!AK785,"")</f>
      </c>
    </row>
    <row r="778" spans="1:7" ht="12.75">
      <c r="A778" s="232"/>
      <c r="B778" s="221"/>
      <c r="C778" s="230"/>
      <c r="D778" s="231"/>
      <c r="E778" s="184"/>
      <c r="F778" s="176">
        <f>IF(AND(Program!AJ786&lt;&gt;"Grand Total",Program!AJ786&lt;&gt;0),Program!AJ786,"")</f>
      </c>
      <c r="G778" s="312">
        <f>IF(F778&lt;&gt;"",Program!AK786,"")</f>
      </c>
    </row>
    <row r="779" spans="1:7" ht="12.75">
      <c r="A779" s="232"/>
      <c r="B779" s="221"/>
      <c r="C779" s="230"/>
      <c r="D779" s="231"/>
      <c r="E779" s="184"/>
      <c r="F779" s="176">
        <f>IF(AND(Program!AJ787&lt;&gt;"Grand Total",Program!AJ787&lt;&gt;0),Program!AJ787,"")</f>
      </c>
      <c r="G779" s="312">
        <f>IF(F779&lt;&gt;"",Program!AK787,"")</f>
      </c>
    </row>
    <row r="780" spans="1:7" ht="12.75">
      <c r="A780" s="232"/>
      <c r="B780" s="221"/>
      <c r="C780" s="230"/>
      <c r="D780" s="231"/>
      <c r="E780" s="184"/>
      <c r="F780" s="176">
        <f>IF(AND(Program!AJ788&lt;&gt;"Grand Total",Program!AJ788&lt;&gt;0),Program!AJ788,"")</f>
      </c>
      <c r="G780" s="312">
        <f>IF(F780&lt;&gt;"",Program!AK788,"")</f>
      </c>
    </row>
    <row r="781" spans="1:7" ht="12.75">
      <c r="A781" s="232"/>
      <c r="B781" s="221"/>
      <c r="C781" s="230"/>
      <c r="D781" s="231"/>
      <c r="E781" s="184"/>
      <c r="F781" s="176">
        <f>IF(AND(Program!AJ789&lt;&gt;"Grand Total",Program!AJ789&lt;&gt;0),Program!AJ789,"")</f>
      </c>
      <c r="G781" s="312">
        <f>IF(F781&lt;&gt;"",Program!AK789,"")</f>
      </c>
    </row>
    <row r="782" spans="1:7" ht="12.75">
      <c r="A782" s="232"/>
      <c r="B782" s="221"/>
      <c r="C782" s="230"/>
      <c r="D782" s="231"/>
      <c r="E782" s="184"/>
      <c r="F782" s="176">
        <f>IF(AND(Program!AJ790&lt;&gt;"Grand Total",Program!AJ790&lt;&gt;0),Program!AJ790,"")</f>
      </c>
      <c r="G782" s="312">
        <f>IF(F782&lt;&gt;"",Program!AK790,"")</f>
      </c>
    </row>
    <row r="783" spans="1:7" ht="12.75">
      <c r="A783" s="232"/>
      <c r="B783" s="221"/>
      <c r="C783" s="230"/>
      <c r="D783" s="231"/>
      <c r="E783" s="184"/>
      <c r="F783" s="176">
        <f>IF(AND(Program!AJ791&lt;&gt;"Grand Total",Program!AJ791&lt;&gt;0),Program!AJ791,"")</f>
      </c>
      <c r="G783" s="312">
        <f>IF(F783&lt;&gt;"",Program!AK791,"")</f>
      </c>
    </row>
    <row r="784" spans="1:7" ht="12.75">
      <c r="A784" s="232"/>
      <c r="B784" s="221"/>
      <c r="C784" s="230"/>
      <c r="D784" s="231"/>
      <c r="E784" s="184"/>
      <c r="F784" s="176">
        <f>IF(AND(Program!AJ792&lt;&gt;"Grand Total",Program!AJ792&lt;&gt;0),Program!AJ792,"")</f>
      </c>
      <c r="G784" s="312">
        <f>IF(F784&lt;&gt;"",Program!AK792,"")</f>
      </c>
    </row>
    <row r="785" spans="1:7" ht="12.75">
      <c r="A785" s="232"/>
      <c r="B785" s="221"/>
      <c r="C785" s="230"/>
      <c r="D785" s="231"/>
      <c r="E785" s="184"/>
      <c r="F785" s="176">
        <f>IF(AND(Program!AJ793&lt;&gt;"Grand Total",Program!AJ793&lt;&gt;0),Program!AJ793,"")</f>
      </c>
      <c r="G785" s="312">
        <f>IF(F785&lt;&gt;"",Program!AK793,"")</f>
      </c>
    </row>
    <row r="786" spans="1:7" ht="12.75">
      <c r="A786" s="232"/>
      <c r="B786" s="221"/>
      <c r="C786" s="230"/>
      <c r="D786" s="231"/>
      <c r="E786" s="184"/>
      <c r="F786" s="176">
        <f>IF(AND(Program!AJ794&lt;&gt;"Grand Total",Program!AJ794&lt;&gt;0),Program!AJ794,"")</f>
      </c>
      <c r="G786" s="312">
        <f>IF(F786&lt;&gt;"",Program!AK794,"")</f>
      </c>
    </row>
    <row r="787" spans="1:7" ht="12.75">
      <c r="A787" s="232"/>
      <c r="B787" s="221"/>
      <c r="C787" s="230"/>
      <c r="D787" s="231"/>
      <c r="E787" s="184"/>
      <c r="F787" s="176">
        <f>IF(AND(Program!AJ795&lt;&gt;"Grand Total",Program!AJ795&lt;&gt;0),Program!AJ795,"")</f>
      </c>
      <c r="G787" s="312">
        <f>IF(F787&lt;&gt;"",Program!AK795,"")</f>
      </c>
    </row>
    <row r="788" spans="1:7" ht="12.75">
      <c r="A788" s="232"/>
      <c r="B788" s="221"/>
      <c r="C788" s="230"/>
      <c r="D788" s="231"/>
      <c r="E788" s="184"/>
      <c r="F788" s="176">
        <f>IF(AND(Program!AJ796&lt;&gt;"Grand Total",Program!AJ796&lt;&gt;0),Program!AJ796,"")</f>
      </c>
      <c r="G788" s="312">
        <f>IF(F788&lt;&gt;"",Program!AK796,"")</f>
      </c>
    </row>
    <row r="789" spans="1:7" ht="12.75">
      <c r="A789" s="232"/>
      <c r="B789" s="221"/>
      <c r="C789" s="230"/>
      <c r="D789" s="231"/>
      <c r="E789" s="184"/>
      <c r="F789" s="176">
        <f>IF(AND(Program!AJ797&lt;&gt;"Grand Total",Program!AJ797&lt;&gt;0),Program!AJ797,"")</f>
      </c>
      <c r="G789" s="312">
        <f>IF(F789&lt;&gt;"",Program!AK797,"")</f>
      </c>
    </row>
    <row r="790" spans="1:7" ht="12.75">
      <c r="A790" s="232"/>
      <c r="B790" s="221"/>
      <c r="C790" s="230"/>
      <c r="D790" s="231"/>
      <c r="E790" s="184"/>
      <c r="F790" s="176">
        <f>IF(AND(Program!AJ798&lt;&gt;"Grand Total",Program!AJ798&lt;&gt;0),Program!AJ798,"")</f>
      </c>
      <c r="G790" s="312">
        <f>IF(F790&lt;&gt;"",Program!AK798,"")</f>
      </c>
    </row>
    <row r="791" spans="1:7" ht="12.75">
      <c r="A791" s="232"/>
      <c r="B791" s="221"/>
      <c r="C791" s="230"/>
      <c r="D791" s="231"/>
      <c r="E791" s="184"/>
      <c r="F791" s="176">
        <f>IF(AND(Program!AJ799&lt;&gt;"Grand Total",Program!AJ799&lt;&gt;0),Program!AJ799,"")</f>
      </c>
      <c r="G791" s="312">
        <f>IF(F791&lt;&gt;"",Program!AK799,"")</f>
      </c>
    </row>
    <row r="792" spans="1:7" ht="12.75">
      <c r="A792" s="232"/>
      <c r="B792" s="221"/>
      <c r="C792" s="230"/>
      <c r="D792" s="231"/>
      <c r="E792" s="184"/>
      <c r="F792" s="176">
        <f>IF(AND(Program!AJ800&lt;&gt;"Grand Total",Program!AJ800&lt;&gt;0),Program!AJ800,"")</f>
      </c>
      <c r="G792" s="312">
        <f>IF(F792&lt;&gt;"",Program!AK800,"")</f>
      </c>
    </row>
    <row r="793" spans="1:7" ht="12.75">
      <c r="A793" s="232"/>
      <c r="B793" s="221"/>
      <c r="C793" s="230"/>
      <c r="D793" s="231"/>
      <c r="E793" s="184"/>
      <c r="F793" s="176">
        <f>IF(AND(Program!AJ801&lt;&gt;"Grand Total",Program!AJ801&lt;&gt;0),Program!AJ801,"")</f>
      </c>
      <c r="G793" s="312">
        <f>IF(F793&lt;&gt;"",Program!AK801,"")</f>
      </c>
    </row>
    <row r="794" spans="1:7" ht="12.75">
      <c r="A794" s="232"/>
      <c r="B794" s="221"/>
      <c r="C794" s="230"/>
      <c r="D794" s="231"/>
      <c r="E794" s="184"/>
      <c r="F794" s="176">
        <f>IF(AND(Program!AJ802&lt;&gt;"Grand Total",Program!AJ802&lt;&gt;0),Program!AJ802,"")</f>
      </c>
      <c r="G794" s="312">
        <f>IF(F794&lt;&gt;"",Program!AK802,"")</f>
      </c>
    </row>
    <row r="795" spans="1:7" ht="12.75">
      <c r="A795" s="232"/>
      <c r="B795" s="221"/>
      <c r="C795" s="230"/>
      <c r="D795" s="231"/>
      <c r="E795" s="184"/>
      <c r="F795" s="176">
        <f>IF(AND(Program!AJ803&lt;&gt;"Grand Total",Program!AJ803&lt;&gt;0),Program!AJ803,"")</f>
      </c>
      <c r="G795" s="312">
        <f>IF(F795&lt;&gt;"",Program!AK803,"")</f>
      </c>
    </row>
    <row r="796" spans="1:7" ht="12.75">
      <c r="A796" s="232"/>
      <c r="B796" s="221"/>
      <c r="C796" s="230"/>
      <c r="D796" s="231"/>
      <c r="E796" s="184"/>
      <c r="F796" s="176">
        <f>IF(AND(Program!AJ804&lt;&gt;"Grand Total",Program!AJ804&lt;&gt;0),Program!AJ804,"")</f>
      </c>
      <c r="G796" s="312">
        <f>IF(F796&lt;&gt;"",Program!AK804,"")</f>
      </c>
    </row>
    <row r="797" spans="1:7" ht="12.75">
      <c r="A797" s="232"/>
      <c r="B797" s="221"/>
      <c r="C797" s="230"/>
      <c r="D797" s="231"/>
      <c r="E797" s="184"/>
      <c r="F797" s="176">
        <f>IF(AND(Program!AJ805&lt;&gt;"Grand Total",Program!AJ805&lt;&gt;0),Program!AJ805,"")</f>
      </c>
      <c r="G797" s="312">
        <f>IF(F797&lt;&gt;"",Program!AK805,"")</f>
      </c>
    </row>
    <row r="798" spans="1:7" ht="12.75">
      <c r="A798" s="232"/>
      <c r="B798" s="221"/>
      <c r="C798" s="230"/>
      <c r="D798" s="231"/>
      <c r="E798" s="184"/>
      <c r="F798" s="176">
        <f>IF(AND(Program!AJ806&lt;&gt;"Grand Total",Program!AJ806&lt;&gt;0),Program!AJ806,"")</f>
      </c>
      <c r="G798" s="312">
        <f>IF(F798&lt;&gt;"",Program!AK806,"")</f>
      </c>
    </row>
    <row r="799" spans="1:7" ht="12.75">
      <c r="A799" s="232"/>
      <c r="B799" s="221"/>
      <c r="C799" s="230"/>
      <c r="D799" s="231"/>
      <c r="E799" s="184"/>
      <c r="F799" s="176">
        <f>IF(AND(Program!AJ807&lt;&gt;"Grand Total",Program!AJ807&lt;&gt;0),Program!AJ807,"")</f>
      </c>
      <c r="G799" s="312">
        <f>IF(F799&lt;&gt;"",Program!AK807,"")</f>
      </c>
    </row>
    <row r="800" spans="1:7" ht="12.75">
      <c r="A800" s="232"/>
      <c r="B800" s="221"/>
      <c r="C800" s="230"/>
      <c r="D800" s="231"/>
      <c r="E800" s="184"/>
      <c r="F800" s="176">
        <f>IF(AND(Program!AJ808&lt;&gt;"Grand Total",Program!AJ808&lt;&gt;0),Program!AJ808,"")</f>
      </c>
      <c r="G800" s="312">
        <f>IF(F800&lt;&gt;"",Program!AK808,"")</f>
      </c>
    </row>
    <row r="801" spans="1:7" ht="12.75">
      <c r="A801" s="232"/>
      <c r="B801" s="221"/>
      <c r="C801" s="230"/>
      <c r="D801" s="231"/>
      <c r="E801" s="184"/>
      <c r="F801" s="176">
        <f>IF(AND(Program!AJ809&lt;&gt;"Grand Total",Program!AJ809&lt;&gt;0),Program!AJ809,"")</f>
      </c>
      <c r="G801" s="312">
        <f>IF(F801&lt;&gt;"",Program!AK809,"")</f>
      </c>
    </row>
    <row r="802" spans="1:7" ht="12.75">
      <c r="A802" s="232"/>
      <c r="B802" s="221"/>
      <c r="C802" s="230"/>
      <c r="D802" s="231"/>
      <c r="E802" s="184"/>
      <c r="F802" s="176">
        <f>IF(AND(Program!AJ810&lt;&gt;"Grand Total",Program!AJ810&lt;&gt;0),Program!AJ810,"")</f>
      </c>
      <c r="G802" s="312">
        <f>IF(F802&lt;&gt;"",Program!AK810,"")</f>
      </c>
    </row>
    <row r="803" spans="1:7" ht="12.75">
      <c r="A803" s="232"/>
      <c r="B803" s="221"/>
      <c r="C803" s="230"/>
      <c r="D803" s="231"/>
      <c r="E803" s="184"/>
      <c r="F803" s="176">
        <f>IF(AND(Program!AJ811&lt;&gt;"Grand Total",Program!AJ811&lt;&gt;0),Program!AJ811,"")</f>
      </c>
      <c r="G803" s="312">
        <f>IF(F803&lt;&gt;"",Program!AK811,"")</f>
      </c>
    </row>
    <row r="804" spans="1:7" ht="12.75">
      <c r="A804" s="232"/>
      <c r="B804" s="221"/>
      <c r="C804" s="230"/>
      <c r="D804" s="231"/>
      <c r="E804" s="184"/>
      <c r="F804" s="176">
        <f>IF(AND(Program!AJ812&lt;&gt;"Grand Total",Program!AJ812&lt;&gt;0),Program!AJ812,"")</f>
      </c>
      <c r="G804" s="312">
        <f>IF(F804&lt;&gt;"",Program!AK812,"")</f>
      </c>
    </row>
    <row r="805" spans="1:7" ht="12.75">
      <c r="A805" s="232"/>
      <c r="B805" s="221"/>
      <c r="C805" s="230"/>
      <c r="D805" s="231"/>
      <c r="E805" s="184"/>
      <c r="F805" s="176">
        <f>IF(AND(Program!AJ813&lt;&gt;"Grand Total",Program!AJ813&lt;&gt;0),Program!AJ813,"")</f>
      </c>
      <c r="G805" s="312">
        <f>IF(F805&lt;&gt;"",Program!AK813,"")</f>
      </c>
    </row>
    <row r="806" spans="1:7" ht="12.75">
      <c r="A806" s="232"/>
      <c r="B806" s="221"/>
      <c r="C806" s="230"/>
      <c r="D806" s="231"/>
      <c r="E806" s="184"/>
      <c r="F806" s="176">
        <f>IF(AND(Program!AJ814&lt;&gt;"Grand Total",Program!AJ814&lt;&gt;0),Program!AJ814,"")</f>
      </c>
      <c r="G806" s="312">
        <f>IF(F806&lt;&gt;"",Program!AK814,"")</f>
      </c>
    </row>
    <row r="807" spans="1:7" ht="12.75">
      <c r="A807" s="232"/>
      <c r="B807" s="221"/>
      <c r="C807" s="230"/>
      <c r="D807" s="231"/>
      <c r="E807" s="184"/>
      <c r="F807" s="176">
        <f>IF(AND(Program!AJ815&lt;&gt;"Grand Total",Program!AJ815&lt;&gt;0),Program!AJ815,"")</f>
      </c>
      <c r="G807" s="312">
        <f>IF(F807&lt;&gt;"",Program!AK815,"")</f>
      </c>
    </row>
    <row r="808" spans="1:7" ht="12.75">
      <c r="A808" s="232"/>
      <c r="B808" s="221"/>
      <c r="C808" s="230"/>
      <c r="D808" s="231"/>
      <c r="E808" s="184"/>
      <c r="F808" s="176">
        <f>IF(AND(Program!AJ816&lt;&gt;"Grand Total",Program!AJ816&lt;&gt;0),Program!AJ816,"")</f>
      </c>
      <c r="G808" s="312">
        <f>IF(F808&lt;&gt;"",Program!AK816,"")</f>
      </c>
    </row>
    <row r="809" spans="1:7" ht="12.75">
      <c r="A809" s="232"/>
      <c r="B809" s="221"/>
      <c r="C809" s="230"/>
      <c r="D809" s="231"/>
      <c r="E809" s="184"/>
      <c r="F809" s="176">
        <f>IF(AND(Program!AJ817&lt;&gt;"Grand Total",Program!AJ817&lt;&gt;0),Program!AJ817,"")</f>
      </c>
      <c r="G809" s="312">
        <f>IF(F809&lt;&gt;"",Program!AK817,"")</f>
      </c>
    </row>
    <row r="810" spans="1:7" ht="12.75">
      <c r="A810" s="232"/>
      <c r="B810" s="221"/>
      <c r="C810" s="230"/>
      <c r="D810" s="231"/>
      <c r="E810" s="184"/>
      <c r="F810" s="176">
        <f>IF(AND(Program!AJ818&lt;&gt;"Grand Total",Program!AJ818&lt;&gt;0),Program!AJ818,"")</f>
      </c>
      <c r="G810" s="312">
        <f>IF(F810&lt;&gt;"",Program!AK818,"")</f>
      </c>
    </row>
    <row r="811" spans="1:7" ht="12.75">
      <c r="A811" s="232"/>
      <c r="B811" s="221"/>
      <c r="C811" s="230"/>
      <c r="D811" s="231"/>
      <c r="E811" s="184"/>
      <c r="F811" s="176">
        <f>IF(AND(Program!AJ819&lt;&gt;"Grand Total",Program!AJ819&lt;&gt;0),Program!AJ819,"")</f>
      </c>
      <c r="G811" s="312">
        <f>IF(F811&lt;&gt;"",Program!AK819,"")</f>
      </c>
    </row>
    <row r="812" spans="1:7" ht="12.75">
      <c r="A812" s="232"/>
      <c r="B812" s="221"/>
      <c r="C812" s="230"/>
      <c r="D812" s="231"/>
      <c r="E812" s="184"/>
      <c r="F812" s="176">
        <f>IF(AND(Program!AJ820&lt;&gt;"Grand Total",Program!AJ820&lt;&gt;0),Program!AJ820,"")</f>
      </c>
      <c r="G812" s="312">
        <f>IF(F812&lt;&gt;"",Program!AK820,"")</f>
      </c>
    </row>
    <row r="813" spans="1:7" ht="12.75">
      <c r="A813" s="232"/>
      <c r="B813" s="221"/>
      <c r="C813" s="230"/>
      <c r="D813" s="231"/>
      <c r="E813" s="184"/>
      <c r="F813" s="176">
        <f>IF(AND(Program!AJ821&lt;&gt;"Grand Total",Program!AJ821&lt;&gt;0),Program!AJ821,"")</f>
      </c>
      <c r="G813" s="312">
        <f>IF(F813&lt;&gt;"",Program!AK821,"")</f>
      </c>
    </row>
    <row r="814" spans="1:7" ht="12.75">
      <c r="A814" s="232"/>
      <c r="B814" s="221"/>
      <c r="C814" s="230"/>
      <c r="D814" s="231"/>
      <c r="E814" s="184"/>
      <c r="F814" s="176">
        <f>IF(AND(Program!AJ822&lt;&gt;"Grand Total",Program!AJ822&lt;&gt;0),Program!AJ822,"")</f>
      </c>
      <c r="G814" s="312">
        <f>IF(F814&lt;&gt;"",Program!AK822,"")</f>
      </c>
    </row>
    <row r="815" spans="1:7" ht="12.75">
      <c r="A815" s="232"/>
      <c r="B815" s="221"/>
      <c r="C815" s="230"/>
      <c r="D815" s="231"/>
      <c r="E815" s="184"/>
      <c r="F815" s="176">
        <f>IF(AND(Program!AJ823&lt;&gt;"Grand Total",Program!AJ823&lt;&gt;0),Program!AJ823,"")</f>
      </c>
      <c r="G815" s="312">
        <f>IF(F815&lt;&gt;"",Program!AK823,"")</f>
      </c>
    </row>
    <row r="816" spans="1:7" ht="12.75">
      <c r="A816" s="232"/>
      <c r="B816" s="221"/>
      <c r="C816" s="230"/>
      <c r="D816" s="231"/>
      <c r="E816" s="184"/>
      <c r="F816" s="176">
        <f>IF(AND(Program!AJ824&lt;&gt;"Grand Total",Program!AJ824&lt;&gt;0),Program!AJ824,"")</f>
      </c>
      <c r="G816" s="312">
        <f>IF(F816&lt;&gt;"",Program!AK824,"")</f>
      </c>
    </row>
    <row r="817" spans="1:7" ht="12.75">
      <c r="A817" s="232"/>
      <c r="B817" s="221"/>
      <c r="C817" s="230"/>
      <c r="D817" s="231"/>
      <c r="E817" s="184"/>
      <c r="F817" s="176">
        <f>IF(AND(Program!AJ825&lt;&gt;"Grand Total",Program!AJ825&lt;&gt;0),Program!AJ825,"")</f>
      </c>
      <c r="G817" s="312">
        <f>IF(F817&lt;&gt;"",Program!AK825,"")</f>
      </c>
    </row>
    <row r="818" spans="1:7" ht="12.75">
      <c r="A818" s="232"/>
      <c r="B818" s="221"/>
      <c r="C818" s="230"/>
      <c r="D818" s="231"/>
      <c r="E818" s="184"/>
      <c r="F818" s="176">
        <f>IF(AND(Program!AJ826&lt;&gt;"Grand Total",Program!AJ826&lt;&gt;0),Program!AJ826,"")</f>
      </c>
      <c r="G818" s="312">
        <f>IF(F818&lt;&gt;"",Program!AK826,"")</f>
      </c>
    </row>
    <row r="819" spans="1:7" ht="12.75">
      <c r="A819" s="232"/>
      <c r="B819" s="221"/>
      <c r="C819" s="230"/>
      <c r="D819" s="231"/>
      <c r="E819" s="184"/>
      <c r="F819" s="176">
        <f>IF(AND(Program!AJ827&lt;&gt;"Grand Total",Program!AJ827&lt;&gt;0),Program!AJ827,"")</f>
      </c>
      <c r="G819" s="312">
        <f>IF(F819&lt;&gt;"",Program!AK827,"")</f>
      </c>
    </row>
    <row r="820" spans="1:7" ht="12.75">
      <c r="A820" s="232"/>
      <c r="B820" s="221"/>
      <c r="C820" s="230"/>
      <c r="D820" s="231"/>
      <c r="E820" s="184"/>
      <c r="F820" s="176">
        <f>IF(AND(Program!AJ828&lt;&gt;"Grand Total",Program!AJ828&lt;&gt;0),Program!AJ828,"")</f>
      </c>
      <c r="G820" s="312">
        <f>IF(F820&lt;&gt;"",Program!AK828,"")</f>
      </c>
    </row>
    <row r="821" spans="1:7" ht="12.75">
      <c r="A821" s="232"/>
      <c r="B821" s="221"/>
      <c r="C821" s="230"/>
      <c r="D821" s="231"/>
      <c r="E821" s="184"/>
      <c r="F821" s="176">
        <f>IF(AND(Program!AJ829&lt;&gt;"Grand Total",Program!AJ829&lt;&gt;0),Program!AJ829,"")</f>
      </c>
      <c r="G821" s="312">
        <f>IF(F821&lt;&gt;"",Program!AK829,"")</f>
      </c>
    </row>
    <row r="822" spans="1:7" ht="12.75">
      <c r="A822" s="232"/>
      <c r="B822" s="221"/>
      <c r="C822" s="230"/>
      <c r="D822" s="231"/>
      <c r="E822" s="184"/>
      <c r="F822" s="176">
        <f>IF(AND(Program!AJ830&lt;&gt;"Grand Total",Program!AJ830&lt;&gt;0),Program!AJ830,"")</f>
      </c>
      <c r="G822" s="312">
        <f>IF(F822&lt;&gt;"",Program!AK830,"")</f>
      </c>
    </row>
    <row r="823" spans="1:7" ht="12.75">
      <c r="A823" s="232"/>
      <c r="B823" s="221"/>
      <c r="C823" s="230"/>
      <c r="D823" s="231"/>
      <c r="E823" s="184"/>
      <c r="F823" s="176">
        <f>IF(AND(Program!AJ831&lt;&gt;"Grand Total",Program!AJ831&lt;&gt;0),Program!AJ831,"")</f>
      </c>
      <c r="G823" s="312">
        <f>IF(F823&lt;&gt;"",Program!AK831,"")</f>
      </c>
    </row>
    <row r="824" spans="1:7" ht="12.75">
      <c r="A824" s="232"/>
      <c r="B824" s="221"/>
      <c r="C824" s="230"/>
      <c r="D824" s="231"/>
      <c r="E824" s="184"/>
      <c r="F824" s="176">
        <f>IF(AND(Program!AJ832&lt;&gt;"Grand Total",Program!AJ832&lt;&gt;0),Program!AJ832,"")</f>
      </c>
      <c r="G824" s="312">
        <f>IF(F824&lt;&gt;"",Program!AK832,"")</f>
      </c>
    </row>
    <row r="825" spans="1:7" ht="12.75">
      <c r="A825" s="232"/>
      <c r="B825" s="221"/>
      <c r="C825" s="230"/>
      <c r="D825" s="231"/>
      <c r="E825" s="184"/>
      <c r="F825" s="176">
        <f>IF(AND(Program!AJ833&lt;&gt;"Grand Total",Program!AJ833&lt;&gt;0),Program!AJ833,"")</f>
      </c>
      <c r="G825" s="312">
        <f>IF(F825&lt;&gt;"",Program!AK833,"")</f>
      </c>
    </row>
    <row r="826" spans="1:7" ht="12.75">
      <c r="A826" s="232"/>
      <c r="B826" s="221"/>
      <c r="C826" s="230"/>
      <c r="D826" s="231"/>
      <c r="E826" s="184"/>
      <c r="F826" s="176">
        <f>IF(AND(Program!AJ834&lt;&gt;"Grand Total",Program!AJ834&lt;&gt;0),Program!AJ834,"")</f>
      </c>
      <c r="G826" s="312">
        <f>IF(F826&lt;&gt;"",Program!AK834,"")</f>
      </c>
    </row>
    <row r="827" spans="1:7" ht="12.75">
      <c r="A827" s="232"/>
      <c r="B827" s="221"/>
      <c r="C827" s="230"/>
      <c r="D827" s="231"/>
      <c r="E827" s="184"/>
      <c r="F827" s="176">
        <f>IF(AND(Program!AJ835&lt;&gt;"Grand Total",Program!AJ835&lt;&gt;0),Program!AJ835,"")</f>
      </c>
      <c r="G827" s="312">
        <f>IF(F827&lt;&gt;"",Program!AK835,"")</f>
      </c>
    </row>
    <row r="828" spans="1:7" ht="12.75">
      <c r="A828" s="232"/>
      <c r="B828" s="221"/>
      <c r="C828" s="230"/>
      <c r="D828" s="231"/>
      <c r="E828" s="184"/>
      <c r="F828" s="176">
        <f>IF(AND(Program!AJ836&lt;&gt;"Grand Total",Program!AJ836&lt;&gt;0),Program!AJ836,"")</f>
      </c>
      <c r="G828" s="312">
        <f>IF(F828&lt;&gt;"",Program!AK836,"")</f>
      </c>
    </row>
    <row r="829" spans="1:7" ht="12.75">
      <c r="A829" s="232"/>
      <c r="B829" s="221"/>
      <c r="C829" s="230"/>
      <c r="D829" s="231"/>
      <c r="E829" s="184"/>
      <c r="F829" s="176">
        <f>IF(AND(Program!AJ837&lt;&gt;"Grand Total",Program!AJ837&lt;&gt;0),Program!AJ837,"")</f>
      </c>
      <c r="G829" s="312">
        <f>IF(F829&lt;&gt;"",Program!AK837,"")</f>
      </c>
    </row>
    <row r="830" spans="1:7" ht="12.75">
      <c r="A830" s="232"/>
      <c r="B830" s="221"/>
      <c r="C830" s="230"/>
      <c r="D830" s="231"/>
      <c r="E830" s="184"/>
      <c r="F830" s="176">
        <f>IF(AND(Program!AJ838&lt;&gt;"Grand Total",Program!AJ838&lt;&gt;0),Program!AJ838,"")</f>
      </c>
      <c r="G830" s="312">
        <f>IF(F830&lt;&gt;"",Program!AK838,"")</f>
      </c>
    </row>
    <row r="831" spans="1:7" ht="12.75">
      <c r="A831" s="232"/>
      <c r="B831" s="221"/>
      <c r="C831" s="230"/>
      <c r="D831" s="231"/>
      <c r="E831" s="184"/>
      <c r="F831" s="176">
        <f>IF(AND(Program!AJ839&lt;&gt;"Grand Total",Program!AJ839&lt;&gt;0),Program!AJ839,"")</f>
      </c>
      <c r="G831" s="312">
        <f>IF(F831&lt;&gt;"",Program!AK839,"")</f>
      </c>
    </row>
    <row r="832" spans="1:7" ht="12.75">
      <c r="A832" s="232"/>
      <c r="B832" s="221"/>
      <c r="C832" s="230"/>
      <c r="D832" s="231"/>
      <c r="E832" s="184"/>
      <c r="F832" s="176">
        <f>IF(AND(Program!AJ840&lt;&gt;"Grand Total",Program!AJ840&lt;&gt;0),Program!AJ840,"")</f>
      </c>
      <c r="G832" s="312">
        <f>IF(F832&lt;&gt;"",Program!AK840,"")</f>
      </c>
    </row>
    <row r="833" spans="1:7" ht="12.75">
      <c r="A833" s="232"/>
      <c r="B833" s="221"/>
      <c r="C833" s="230"/>
      <c r="D833" s="231"/>
      <c r="E833" s="184"/>
      <c r="F833" s="176">
        <f>IF(AND(Program!AJ841&lt;&gt;"Grand Total",Program!AJ841&lt;&gt;0),Program!AJ841,"")</f>
      </c>
      <c r="G833" s="312">
        <f>IF(F833&lt;&gt;"",Program!AK841,"")</f>
      </c>
    </row>
    <row r="834" spans="1:7" ht="12.75">
      <c r="A834" s="232"/>
      <c r="B834" s="221"/>
      <c r="C834" s="230"/>
      <c r="D834" s="231"/>
      <c r="E834" s="184"/>
      <c r="F834" s="176">
        <f>IF(AND(Program!AJ842&lt;&gt;"Grand Total",Program!AJ842&lt;&gt;0),Program!AJ842,"")</f>
      </c>
      <c r="G834" s="312">
        <f>IF(F834&lt;&gt;"",Program!AK842,"")</f>
      </c>
    </row>
    <row r="835" spans="1:7" ht="12.75">
      <c r="A835" s="232"/>
      <c r="B835" s="221"/>
      <c r="C835" s="230"/>
      <c r="D835" s="231"/>
      <c r="E835" s="184"/>
      <c r="F835" s="176">
        <f>IF(AND(Program!AJ843&lt;&gt;"Grand Total",Program!AJ843&lt;&gt;0),Program!AJ843,"")</f>
      </c>
      <c r="G835" s="312">
        <f>IF(F835&lt;&gt;"",Program!AK843,"")</f>
      </c>
    </row>
    <row r="836" spans="1:7" ht="12.75">
      <c r="A836" s="232"/>
      <c r="B836" s="221"/>
      <c r="C836" s="230"/>
      <c r="D836" s="231"/>
      <c r="E836" s="184"/>
      <c r="F836" s="176">
        <f>IF(AND(Program!AJ844&lt;&gt;"Grand Total",Program!AJ844&lt;&gt;0),Program!AJ844,"")</f>
      </c>
      <c r="G836" s="312">
        <f>IF(F836&lt;&gt;"",Program!AK844,"")</f>
      </c>
    </row>
    <row r="837" spans="1:7" ht="12.75">
      <c r="A837" s="232"/>
      <c r="B837" s="221"/>
      <c r="C837" s="230"/>
      <c r="D837" s="231"/>
      <c r="E837" s="184"/>
      <c r="F837" s="176">
        <f>IF(AND(Program!AJ845&lt;&gt;"Grand Total",Program!AJ845&lt;&gt;0),Program!AJ845,"")</f>
      </c>
      <c r="G837" s="312">
        <f>IF(F837&lt;&gt;"",Program!AK845,"")</f>
      </c>
    </row>
    <row r="838" spans="1:7" ht="12.75">
      <c r="A838" s="232"/>
      <c r="B838" s="221"/>
      <c r="C838" s="230"/>
      <c r="D838" s="231"/>
      <c r="E838" s="184"/>
      <c r="F838" s="176">
        <f>IF(AND(Program!AJ846&lt;&gt;"Grand Total",Program!AJ846&lt;&gt;0),Program!AJ846,"")</f>
      </c>
      <c r="G838" s="312">
        <f>IF(F838&lt;&gt;"",Program!AK846,"")</f>
      </c>
    </row>
    <row r="839" spans="1:7" ht="12.75">
      <c r="A839" s="232"/>
      <c r="B839" s="221"/>
      <c r="C839" s="230"/>
      <c r="D839" s="231"/>
      <c r="E839" s="184"/>
      <c r="F839" s="176">
        <f>IF(AND(Program!AJ847&lt;&gt;"Grand Total",Program!AJ847&lt;&gt;0),Program!AJ847,"")</f>
      </c>
      <c r="G839" s="312">
        <f>IF(F839&lt;&gt;"",Program!AK847,"")</f>
      </c>
    </row>
    <row r="840" spans="1:7" ht="12.75">
      <c r="A840" s="232"/>
      <c r="B840" s="221"/>
      <c r="C840" s="230"/>
      <c r="D840" s="231"/>
      <c r="E840" s="184"/>
      <c r="F840" s="176">
        <f>IF(AND(Program!AJ848&lt;&gt;"Grand Total",Program!AJ848&lt;&gt;0),Program!AJ848,"")</f>
      </c>
      <c r="G840" s="312">
        <f>IF(F840&lt;&gt;"",Program!AK848,"")</f>
      </c>
    </row>
    <row r="841" spans="1:7" ht="12.75">
      <c r="A841" s="232"/>
      <c r="B841" s="221"/>
      <c r="C841" s="230"/>
      <c r="D841" s="231"/>
      <c r="E841" s="184"/>
      <c r="F841" s="176">
        <f>IF(AND(Program!AJ849&lt;&gt;"Grand Total",Program!AJ849&lt;&gt;0),Program!AJ849,"")</f>
      </c>
      <c r="G841" s="312">
        <f>IF(F841&lt;&gt;"",Program!AK849,"")</f>
      </c>
    </row>
    <row r="842" spans="1:7" ht="12.75">
      <c r="A842" s="232"/>
      <c r="B842" s="221"/>
      <c r="C842" s="230"/>
      <c r="D842" s="231"/>
      <c r="E842" s="184"/>
      <c r="F842" s="176">
        <f>IF(AND(Program!AJ850&lt;&gt;"Grand Total",Program!AJ850&lt;&gt;0),Program!AJ850,"")</f>
      </c>
      <c r="G842" s="312">
        <f>IF(F842&lt;&gt;"",Program!AK850,"")</f>
      </c>
    </row>
    <row r="843" spans="1:7" ht="12.75">
      <c r="A843" s="232"/>
      <c r="B843" s="221"/>
      <c r="C843" s="230"/>
      <c r="D843" s="231"/>
      <c r="E843" s="184"/>
      <c r="F843" s="176">
        <f>IF(AND(Program!AJ851&lt;&gt;"Grand Total",Program!AJ851&lt;&gt;0),Program!AJ851,"")</f>
      </c>
      <c r="G843" s="312">
        <f>IF(F843&lt;&gt;"",Program!AK851,"")</f>
      </c>
    </row>
    <row r="844" spans="1:7" ht="12.75">
      <c r="A844" s="232"/>
      <c r="B844" s="221"/>
      <c r="C844" s="230"/>
      <c r="D844" s="231"/>
      <c r="E844" s="184"/>
      <c r="F844" s="176">
        <f>IF(AND(Program!AJ852&lt;&gt;"Grand Total",Program!AJ852&lt;&gt;0),Program!AJ852,"")</f>
      </c>
      <c r="G844" s="312">
        <f>IF(F844&lt;&gt;"",Program!AK852,"")</f>
      </c>
    </row>
    <row r="845" spans="1:7" ht="12.75">
      <c r="A845" s="232"/>
      <c r="B845" s="221"/>
      <c r="C845" s="230"/>
      <c r="D845" s="231"/>
      <c r="E845" s="184"/>
      <c r="F845" s="176">
        <f>IF(AND(Program!AJ853&lt;&gt;"Grand Total",Program!AJ853&lt;&gt;0),Program!AJ853,"")</f>
      </c>
      <c r="G845" s="312">
        <f>IF(F845&lt;&gt;"",Program!AK853,"")</f>
      </c>
    </row>
    <row r="846" spans="1:7" ht="12.75">
      <c r="A846" s="232"/>
      <c r="B846" s="221"/>
      <c r="C846" s="230"/>
      <c r="D846" s="231"/>
      <c r="E846" s="184"/>
      <c r="F846" s="176">
        <f>IF(AND(Program!AJ854&lt;&gt;"Grand Total",Program!AJ854&lt;&gt;0),Program!AJ854,"")</f>
      </c>
      <c r="G846" s="312">
        <f>IF(F846&lt;&gt;"",Program!AK854,"")</f>
      </c>
    </row>
    <row r="847" spans="1:7" ht="12.75">
      <c r="A847" s="232"/>
      <c r="B847" s="221"/>
      <c r="C847" s="230"/>
      <c r="D847" s="231"/>
      <c r="E847" s="184"/>
      <c r="F847" s="176">
        <f>IF(AND(Program!AJ855&lt;&gt;"Grand Total",Program!AJ855&lt;&gt;0),Program!AJ855,"")</f>
      </c>
      <c r="G847" s="312">
        <f>IF(F847&lt;&gt;"",Program!AK855,"")</f>
      </c>
    </row>
    <row r="848" spans="1:7" ht="12.75">
      <c r="A848" s="232"/>
      <c r="B848" s="221"/>
      <c r="C848" s="230"/>
      <c r="D848" s="231"/>
      <c r="E848" s="184"/>
      <c r="F848" s="176">
        <f>IF(AND(Program!AJ856&lt;&gt;"Grand Total",Program!AJ856&lt;&gt;0),Program!AJ856,"")</f>
      </c>
      <c r="G848" s="312">
        <f>IF(F848&lt;&gt;"",Program!AK856,"")</f>
      </c>
    </row>
    <row r="849" spans="1:7" ht="12.75">
      <c r="A849" s="232"/>
      <c r="B849" s="221"/>
      <c r="C849" s="230"/>
      <c r="D849" s="231"/>
      <c r="E849" s="184"/>
      <c r="F849" s="176">
        <f>IF(AND(Program!AJ857&lt;&gt;"Grand Total",Program!AJ857&lt;&gt;0),Program!AJ857,"")</f>
      </c>
      <c r="G849" s="312">
        <f>IF(F849&lt;&gt;"",Program!AK857,"")</f>
      </c>
    </row>
    <row r="850" spans="1:7" ht="12.75">
      <c r="A850" s="232"/>
      <c r="B850" s="221"/>
      <c r="C850" s="230"/>
      <c r="D850" s="231"/>
      <c r="E850" s="184"/>
      <c r="F850" s="176">
        <f>IF(AND(Program!AJ858&lt;&gt;"Grand Total",Program!AJ858&lt;&gt;0),Program!AJ858,"")</f>
      </c>
      <c r="G850" s="312">
        <f>IF(F850&lt;&gt;"",Program!AK858,"")</f>
      </c>
    </row>
    <row r="851" spans="1:7" ht="12.75">
      <c r="A851" s="232"/>
      <c r="B851" s="221"/>
      <c r="C851" s="230"/>
      <c r="D851" s="231"/>
      <c r="E851" s="184"/>
      <c r="F851" s="176">
        <f>IF(AND(Program!AJ859&lt;&gt;"Grand Total",Program!AJ859&lt;&gt;0),Program!AJ859,"")</f>
      </c>
      <c r="G851" s="312">
        <f>IF(F851&lt;&gt;"",Program!AK859,"")</f>
      </c>
    </row>
    <row r="852" spans="1:7" ht="12.75">
      <c r="A852" s="232"/>
      <c r="B852" s="221"/>
      <c r="C852" s="230"/>
      <c r="D852" s="231"/>
      <c r="E852" s="184"/>
      <c r="F852" s="176">
        <f>IF(AND(Program!AJ860&lt;&gt;"Grand Total",Program!AJ860&lt;&gt;0),Program!AJ860,"")</f>
      </c>
      <c r="G852" s="312">
        <f>IF(F852&lt;&gt;"",Program!AK860,"")</f>
      </c>
    </row>
    <row r="853" spans="1:7" ht="12.75">
      <c r="A853" s="232"/>
      <c r="B853" s="221"/>
      <c r="C853" s="230"/>
      <c r="D853" s="231"/>
      <c r="E853" s="184"/>
      <c r="F853" s="176">
        <f>IF(AND(Program!AJ861&lt;&gt;"Grand Total",Program!AJ861&lt;&gt;0),Program!AJ861,"")</f>
      </c>
      <c r="G853" s="312">
        <f>IF(F853&lt;&gt;"",Program!AK861,"")</f>
      </c>
    </row>
    <row r="854" spans="1:7" ht="12.75">
      <c r="A854" s="232"/>
      <c r="B854" s="221"/>
      <c r="C854" s="230"/>
      <c r="D854" s="231"/>
      <c r="E854" s="184"/>
      <c r="F854" s="176">
        <f>IF(AND(Program!AJ862&lt;&gt;"Grand Total",Program!AJ862&lt;&gt;0),Program!AJ862,"")</f>
      </c>
      <c r="G854" s="312">
        <f>IF(F854&lt;&gt;"",Program!AK862,"")</f>
      </c>
    </row>
    <row r="855" spans="1:7" ht="12.75">
      <c r="A855" s="232"/>
      <c r="B855" s="221"/>
      <c r="C855" s="230"/>
      <c r="D855" s="231"/>
      <c r="E855" s="184"/>
      <c r="F855" s="176">
        <f>IF(AND(Program!AJ863&lt;&gt;"Grand Total",Program!AJ863&lt;&gt;0),Program!AJ863,"")</f>
      </c>
      <c r="G855" s="312">
        <f>IF(F855&lt;&gt;"",Program!AK863,"")</f>
      </c>
    </row>
    <row r="856" spans="1:7" ht="12.75">
      <c r="A856" s="232"/>
      <c r="B856" s="221"/>
      <c r="C856" s="230"/>
      <c r="D856" s="231"/>
      <c r="E856" s="184"/>
      <c r="F856" s="176">
        <f>IF(AND(Program!AJ864&lt;&gt;"Grand Total",Program!AJ864&lt;&gt;0),Program!AJ864,"")</f>
      </c>
      <c r="G856" s="312">
        <f>IF(F856&lt;&gt;"",Program!AK864,"")</f>
      </c>
    </row>
    <row r="857" spans="1:7" ht="12.75">
      <c r="A857" s="232"/>
      <c r="B857" s="221"/>
      <c r="C857" s="230"/>
      <c r="D857" s="231"/>
      <c r="E857" s="184"/>
      <c r="F857" s="176">
        <f>IF(AND(Program!AJ865&lt;&gt;"Grand Total",Program!AJ865&lt;&gt;0),Program!AJ865,"")</f>
      </c>
      <c r="G857" s="312">
        <f>IF(F857&lt;&gt;"",Program!AK865,"")</f>
      </c>
    </row>
    <row r="858" spans="1:7" ht="12.75">
      <c r="A858" s="232"/>
      <c r="B858" s="221"/>
      <c r="C858" s="230"/>
      <c r="D858" s="231"/>
      <c r="E858" s="184"/>
      <c r="F858" s="176">
        <f>IF(AND(Program!AJ866&lt;&gt;"Grand Total",Program!AJ866&lt;&gt;0),Program!AJ866,"")</f>
      </c>
      <c r="G858" s="312">
        <f>IF(F858&lt;&gt;"",Program!AK866,"")</f>
      </c>
    </row>
    <row r="859" spans="1:7" ht="12.75">
      <c r="A859" s="232"/>
      <c r="B859" s="221"/>
      <c r="C859" s="230"/>
      <c r="D859" s="231"/>
      <c r="E859" s="184"/>
      <c r="F859" s="176">
        <f>IF(AND(Program!AJ867&lt;&gt;"Grand Total",Program!AJ867&lt;&gt;0),Program!AJ867,"")</f>
      </c>
      <c r="G859" s="312">
        <f>IF(F859&lt;&gt;"",Program!AK867,"")</f>
      </c>
    </row>
    <row r="860" spans="1:7" ht="12.75">
      <c r="A860" s="232"/>
      <c r="B860" s="221"/>
      <c r="C860" s="230"/>
      <c r="D860" s="231"/>
      <c r="E860" s="184"/>
      <c r="F860" s="176">
        <f>IF(AND(Program!AJ868&lt;&gt;"Grand Total",Program!AJ868&lt;&gt;0),Program!AJ868,"")</f>
      </c>
      <c r="G860" s="312">
        <f>IF(F860&lt;&gt;"",Program!AK868,"")</f>
      </c>
    </row>
    <row r="861" spans="1:7" ht="12.75">
      <c r="A861" s="232"/>
      <c r="B861" s="221"/>
      <c r="C861" s="230"/>
      <c r="D861" s="231"/>
      <c r="E861" s="184"/>
      <c r="F861" s="176">
        <f>IF(AND(Program!AJ869&lt;&gt;"Grand Total",Program!AJ869&lt;&gt;0),Program!AJ869,"")</f>
      </c>
      <c r="G861" s="312">
        <f>IF(F861&lt;&gt;"",Program!AK869,"")</f>
      </c>
    </row>
    <row r="862" spans="1:7" ht="12.75">
      <c r="A862" s="232"/>
      <c r="B862" s="221"/>
      <c r="C862" s="230"/>
      <c r="D862" s="231"/>
      <c r="E862" s="184"/>
      <c r="F862" s="176">
        <f>IF(AND(Program!AJ870&lt;&gt;"Grand Total",Program!AJ870&lt;&gt;0),Program!AJ870,"")</f>
      </c>
      <c r="G862" s="312">
        <f>IF(F862&lt;&gt;"",Program!AK870,"")</f>
      </c>
    </row>
    <row r="863" spans="1:7" ht="12.75">
      <c r="A863" s="232"/>
      <c r="B863" s="221"/>
      <c r="C863" s="230"/>
      <c r="D863" s="231"/>
      <c r="E863" s="184"/>
      <c r="F863" s="176">
        <f>IF(AND(Program!AJ871&lt;&gt;"Grand Total",Program!AJ871&lt;&gt;0),Program!AJ871,"")</f>
      </c>
      <c r="G863" s="312">
        <f>IF(F863&lt;&gt;"",Program!AK871,"")</f>
      </c>
    </row>
    <row r="864" spans="1:7" ht="12.75">
      <c r="A864" s="232"/>
      <c r="B864" s="221"/>
      <c r="C864" s="230"/>
      <c r="D864" s="231"/>
      <c r="E864" s="184"/>
      <c r="F864" s="176">
        <f>IF(AND(Program!AJ872&lt;&gt;"Grand Total",Program!AJ872&lt;&gt;0),Program!AJ872,"")</f>
      </c>
      <c r="G864" s="312">
        <f>IF(F864&lt;&gt;"",Program!AK872,"")</f>
      </c>
    </row>
    <row r="865" spans="1:7" ht="12.75">
      <c r="A865" s="232"/>
      <c r="B865" s="221"/>
      <c r="C865" s="230"/>
      <c r="D865" s="231"/>
      <c r="E865" s="184"/>
      <c r="F865" s="176">
        <f>IF(AND(Program!AJ873&lt;&gt;"Grand Total",Program!AJ873&lt;&gt;0),Program!AJ873,"")</f>
      </c>
      <c r="G865" s="312">
        <f>IF(F865&lt;&gt;"",Program!AK873,"")</f>
      </c>
    </row>
    <row r="866" spans="1:7" ht="12.75">
      <c r="A866" s="232"/>
      <c r="B866" s="221"/>
      <c r="C866" s="230"/>
      <c r="D866" s="231"/>
      <c r="E866" s="184"/>
      <c r="F866" s="176">
        <f>IF(AND(Program!AJ874&lt;&gt;"Grand Total",Program!AJ874&lt;&gt;0),Program!AJ874,"")</f>
      </c>
      <c r="G866" s="312">
        <f>IF(F866&lt;&gt;"",Program!AK874,"")</f>
      </c>
    </row>
    <row r="867" spans="1:7" ht="12.75">
      <c r="A867" s="232"/>
      <c r="B867" s="221"/>
      <c r="C867" s="230"/>
      <c r="D867" s="231"/>
      <c r="E867" s="184"/>
      <c r="F867" s="176">
        <f>IF(AND(Program!AJ875&lt;&gt;"Grand Total",Program!AJ875&lt;&gt;0),Program!AJ875,"")</f>
      </c>
      <c r="G867" s="312">
        <f>IF(F867&lt;&gt;"",Program!AK875,"")</f>
      </c>
    </row>
    <row r="868" spans="1:7" ht="12.75">
      <c r="A868" s="232"/>
      <c r="B868" s="221"/>
      <c r="C868" s="230"/>
      <c r="D868" s="231"/>
      <c r="E868" s="184"/>
      <c r="F868" s="176">
        <f>IF(AND(Program!AJ876&lt;&gt;"Grand Total",Program!AJ876&lt;&gt;0),Program!AJ876,"")</f>
      </c>
      <c r="G868" s="312">
        <f>IF(F868&lt;&gt;"",Program!AK876,"")</f>
      </c>
    </row>
    <row r="869" spans="1:7" ht="12.75">
      <c r="A869" s="232"/>
      <c r="B869" s="221"/>
      <c r="C869" s="230"/>
      <c r="D869" s="231"/>
      <c r="E869" s="184"/>
      <c r="F869" s="176">
        <f>IF(AND(Program!AJ877&lt;&gt;"Grand Total",Program!AJ877&lt;&gt;0),Program!AJ877,"")</f>
      </c>
      <c r="G869" s="312">
        <f>IF(F869&lt;&gt;"",Program!AK877,"")</f>
      </c>
    </row>
    <row r="870" spans="1:7" ht="12.75">
      <c r="A870" s="232"/>
      <c r="B870" s="221"/>
      <c r="C870" s="230"/>
      <c r="D870" s="231"/>
      <c r="E870" s="184"/>
      <c r="F870" s="176">
        <f>IF(AND(Program!AJ878&lt;&gt;"Grand Total",Program!AJ878&lt;&gt;0),Program!AJ878,"")</f>
      </c>
      <c r="G870" s="312">
        <f>IF(F870&lt;&gt;"",Program!AK878,"")</f>
      </c>
    </row>
    <row r="871" spans="1:7" ht="12.75">
      <c r="A871" s="232"/>
      <c r="B871" s="221"/>
      <c r="C871" s="230"/>
      <c r="D871" s="231"/>
      <c r="E871" s="184"/>
      <c r="F871" s="176">
        <f>IF(AND(Program!AJ879&lt;&gt;"Grand Total",Program!AJ879&lt;&gt;0),Program!AJ879,"")</f>
      </c>
      <c r="G871" s="312">
        <f>IF(F871&lt;&gt;"",Program!AK879,"")</f>
      </c>
    </row>
    <row r="872" spans="1:7" ht="12.75">
      <c r="A872" s="232"/>
      <c r="B872" s="221"/>
      <c r="C872" s="230"/>
      <c r="D872" s="231"/>
      <c r="E872" s="184"/>
      <c r="F872" s="176">
        <f>IF(AND(Program!AJ880&lt;&gt;"Grand Total",Program!AJ880&lt;&gt;0),Program!AJ880,"")</f>
      </c>
      <c r="G872" s="312">
        <f>IF(F872&lt;&gt;"",Program!AK880,"")</f>
      </c>
    </row>
    <row r="873" spans="1:7" ht="12.75">
      <c r="A873" s="232"/>
      <c r="B873" s="221"/>
      <c r="C873" s="230"/>
      <c r="D873" s="231"/>
      <c r="E873" s="184"/>
      <c r="F873" s="176">
        <f>IF(AND(Program!AJ881&lt;&gt;"Grand Total",Program!AJ881&lt;&gt;0),Program!AJ881,"")</f>
      </c>
      <c r="G873" s="312">
        <f>IF(F873&lt;&gt;"",Program!AK881,"")</f>
      </c>
    </row>
    <row r="874" spans="1:7" ht="12.75">
      <c r="A874" s="232"/>
      <c r="B874" s="221"/>
      <c r="C874" s="230"/>
      <c r="D874" s="231"/>
      <c r="E874" s="184"/>
      <c r="F874" s="176">
        <f>IF(AND(Program!AJ882&lt;&gt;"Grand Total",Program!AJ882&lt;&gt;0),Program!AJ882,"")</f>
      </c>
      <c r="G874" s="312">
        <f>IF(F874&lt;&gt;"",Program!AK882,"")</f>
      </c>
    </row>
    <row r="875" spans="1:7" ht="12.75">
      <c r="A875" s="232"/>
      <c r="B875" s="221"/>
      <c r="C875" s="230"/>
      <c r="D875" s="231"/>
      <c r="E875" s="184"/>
      <c r="F875" s="176">
        <f>IF(AND(Program!AJ883&lt;&gt;"Grand Total",Program!AJ883&lt;&gt;0),Program!AJ883,"")</f>
      </c>
      <c r="G875" s="312">
        <f>IF(F875&lt;&gt;"",Program!AK883,"")</f>
      </c>
    </row>
    <row r="876" spans="1:7" ht="12.75">
      <c r="A876" s="232"/>
      <c r="B876" s="221"/>
      <c r="C876" s="230"/>
      <c r="D876" s="231"/>
      <c r="E876" s="184"/>
      <c r="F876" s="176">
        <f>IF(AND(Program!AJ884&lt;&gt;"Grand Total",Program!AJ884&lt;&gt;0),Program!AJ884,"")</f>
      </c>
      <c r="G876" s="312">
        <f>IF(F876&lt;&gt;"",Program!AK884,"")</f>
      </c>
    </row>
    <row r="877" spans="1:7" ht="12.75">
      <c r="A877" s="232"/>
      <c r="B877" s="221"/>
      <c r="C877" s="230"/>
      <c r="D877" s="231"/>
      <c r="E877" s="184"/>
      <c r="F877" s="176">
        <f>IF(AND(Program!AJ885&lt;&gt;"Grand Total",Program!AJ885&lt;&gt;0),Program!AJ885,"")</f>
      </c>
      <c r="G877" s="312">
        <f>IF(F877&lt;&gt;"",Program!AK885,"")</f>
      </c>
    </row>
    <row r="878" spans="1:7" ht="12.75">
      <c r="A878" s="232"/>
      <c r="B878" s="221"/>
      <c r="C878" s="230"/>
      <c r="D878" s="231"/>
      <c r="E878" s="184"/>
      <c r="F878" s="176">
        <f>IF(AND(Program!AJ886&lt;&gt;"Grand Total",Program!AJ886&lt;&gt;0),Program!AJ886,"")</f>
      </c>
      <c r="G878" s="312">
        <f>IF(F878&lt;&gt;"",Program!AK886,"")</f>
      </c>
    </row>
    <row r="879" spans="1:7" ht="12.75">
      <c r="A879" s="232"/>
      <c r="B879" s="221"/>
      <c r="C879" s="230"/>
      <c r="D879" s="231"/>
      <c r="E879" s="184"/>
      <c r="F879" s="176">
        <f>IF(AND(Program!AJ887&lt;&gt;"Grand Total",Program!AJ887&lt;&gt;0),Program!AJ887,"")</f>
      </c>
      <c r="G879" s="312">
        <f>IF(F879&lt;&gt;"",Program!AK887,"")</f>
      </c>
    </row>
    <row r="880" spans="1:7" ht="12.75">
      <c r="A880" s="232"/>
      <c r="B880" s="221"/>
      <c r="C880" s="230"/>
      <c r="D880" s="231"/>
      <c r="E880" s="184"/>
      <c r="F880" s="176">
        <f>IF(AND(Program!AJ888&lt;&gt;"Grand Total",Program!AJ888&lt;&gt;0),Program!AJ888,"")</f>
      </c>
      <c r="G880" s="312">
        <f>IF(F880&lt;&gt;"",Program!AK888,"")</f>
      </c>
    </row>
    <row r="881" spans="1:7" ht="12.75">
      <c r="A881" s="232"/>
      <c r="B881" s="221"/>
      <c r="C881" s="230"/>
      <c r="D881" s="231"/>
      <c r="E881" s="184"/>
      <c r="F881" s="176">
        <f>IF(AND(Program!AJ889&lt;&gt;"Grand Total",Program!AJ889&lt;&gt;0),Program!AJ889,"")</f>
      </c>
      <c r="G881" s="312">
        <f>IF(F881&lt;&gt;"",Program!AK889,"")</f>
      </c>
    </row>
    <row r="882" spans="1:7" ht="12.75">
      <c r="A882" s="232"/>
      <c r="B882" s="221"/>
      <c r="C882" s="230"/>
      <c r="D882" s="231"/>
      <c r="E882" s="184"/>
      <c r="F882" s="176">
        <f>IF(AND(Program!AJ890&lt;&gt;"Grand Total",Program!AJ890&lt;&gt;0),Program!AJ890,"")</f>
      </c>
      <c r="G882" s="312">
        <f>IF(F882&lt;&gt;"",Program!AK890,"")</f>
      </c>
    </row>
    <row r="883" spans="1:7" ht="12.75">
      <c r="A883" s="232"/>
      <c r="B883" s="221"/>
      <c r="C883" s="230"/>
      <c r="D883" s="231"/>
      <c r="E883" s="184"/>
      <c r="F883" s="176">
        <f>IF(AND(Program!AJ891&lt;&gt;"Grand Total",Program!AJ891&lt;&gt;0),Program!AJ891,"")</f>
      </c>
      <c r="G883" s="312">
        <f>IF(F883&lt;&gt;"",Program!AK891,"")</f>
      </c>
    </row>
    <row r="884" spans="1:7" ht="12.75">
      <c r="A884" s="232"/>
      <c r="B884" s="221"/>
      <c r="C884" s="230"/>
      <c r="D884" s="231"/>
      <c r="E884" s="184"/>
      <c r="F884" s="176">
        <f>IF(AND(Program!AJ892&lt;&gt;"Grand Total",Program!AJ892&lt;&gt;0),Program!AJ892,"")</f>
      </c>
      <c r="G884" s="312">
        <f>IF(F884&lt;&gt;"",Program!AK892,"")</f>
      </c>
    </row>
    <row r="885" spans="1:7" ht="12.75">
      <c r="A885" s="232"/>
      <c r="B885" s="221"/>
      <c r="C885" s="230"/>
      <c r="D885" s="231"/>
      <c r="E885" s="184"/>
      <c r="F885" s="176">
        <f>IF(AND(Program!AJ893&lt;&gt;"Grand Total",Program!AJ893&lt;&gt;0),Program!AJ893,"")</f>
      </c>
      <c r="G885" s="312">
        <f>IF(F885&lt;&gt;"",Program!AK893,"")</f>
      </c>
    </row>
    <row r="886" spans="1:7" ht="12.75">
      <c r="A886" s="232"/>
      <c r="B886" s="221"/>
      <c r="C886" s="230"/>
      <c r="D886" s="231"/>
      <c r="E886" s="184"/>
      <c r="F886" s="176">
        <f>IF(AND(Program!AJ894&lt;&gt;"Grand Total",Program!AJ894&lt;&gt;0),Program!AJ894,"")</f>
      </c>
      <c r="G886" s="312">
        <f>IF(F886&lt;&gt;"",Program!AK894,"")</f>
      </c>
    </row>
    <row r="887" spans="1:7" ht="12.75">
      <c r="A887" s="232"/>
      <c r="B887" s="221"/>
      <c r="C887" s="230"/>
      <c r="D887" s="231"/>
      <c r="E887" s="184"/>
      <c r="F887" s="176">
        <f>IF(AND(Program!AJ895&lt;&gt;"Grand Total",Program!AJ895&lt;&gt;0),Program!AJ895,"")</f>
      </c>
      <c r="G887" s="312">
        <f>IF(F887&lt;&gt;"",Program!AK895,"")</f>
      </c>
    </row>
    <row r="888" spans="1:7" ht="12.75">
      <c r="A888" s="232"/>
      <c r="B888" s="221"/>
      <c r="C888" s="230"/>
      <c r="D888" s="231"/>
      <c r="E888" s="184"/>
      <c r="F888" s="176">
        <f>IF(AND(Program!AJ896&lt;&gt;"Grand Total",Program!AJ896&lt;&gt;0),Program!AJ896,"")</f>
      </c>
      <c r="G888" s="312">
        <f>IF(F888&lt;&gt;"",Program!AK896,"")</f>
      </c>
    </row>
    <row r="889" spans="1:7" ht="12.75">
      <c r="A889" s="232"/>
      <c r="B889" s="221"/>
      <c r="C889" s="230"/>
      <c r="D889" s="231"/>
      <c r="E889" s="184"/>
      <c r="F889" s="176">
        <f>IF(AND(Program!AJ897&lt;&gt;"Grand Total",Program!AJ897&lt;&gt;0),Program!AJ897,"")</f>
      </c>
      <c r="G889" s="312">
        <f>IF(F889&lt;&gt;"",Program!AK897,"")</f>
      </c>
    </row>
    <row r="890" spans="1:7" ht="12.75">
      <c r="A890" s="232"/>
      <c r="B890" s="221"/>
      <c r="C890" s="230"/>
      <c r="D890" s="231"/>
      <c r="E890" s="184"/>
      <c r="F890" s="176">
        <f>IF(AND(Program!AJ898&lt;&gt;"Grand Total",Program!AJ898&lt;&gt;0),Program!AJ898,"")</f>
      </c>
      <c r="G890" s="312">
        <f>IF(F890&lt;&gt;"",Program!AK898,"")</f>
      </c>
    </row>
    <row r="891" spans="1:7" ht="12.75">
      <c r="A891" s="232"/>
      <c r="B891" s="221"/>
      <c r="C891" s="230"/>
      <c r="D891" s="231"/>
      <c r="E891" s="184"/>
      <c r="F891" s="176">
        <f>IF(AND(Program!AJ899&lt;&gt;"Grand Total",Program!AJ899&lt;&gt;0),Program!AJ899,"")</f>
      </c>
      <c r="G891" s="312">
        <f>IF(F891&lt;&gt;"",Program!AK899,"")</f>
      </c>
    </row>
    <row r="892" spans="1:7" ht="12.75">
      <c r="A892" s="232"/>
      <c r="B892" s="221"/>
      <c r="C892" s="230"/>
      <c r="D892" s="231"/>
      <c r="E892" s="184"/>
      <c r="F892" s="176">
        <f>IF(AND(Program!AJ900&lt;&gt;"Grand Total",Program!AJ900&lt;&gt;0),Program!AJ900,"")</f>
      </c>
      <c r="G892" s="312">
        <f>IF(F892&lt;&gt;"",Program!AK900,"")</f>
      </c>
    </row>
    <row r="893" spans="1:7" ht="12.75">
      <c r="A893" s="232"/>
      <c r="B893" s="221"/>
      <c r="C893" s="230"/>
      <c r="D893" s="231"/>
      <c r="E893" s="184"/>
      <c r="F893" s="176">
        <f>IF(AND(Program!AJ901&lt;&gt;"Grand Total",Program!AJ901&lt;&gt;0),Program!AJ901,"")</f>
      </c>
      <c r="G893" s="312">
        <f>IF(F893&lt;&gt;"",Program!AK901,"")</f>
      </c>
    </row>
    <row r="894" spans="1:7" ht="12.75">
      <c r="A894" s="232"/>
      <c r="B894" s="221"/>
      <c r="C894" s="230"/>
      <c r="D894" s="231"/>
      <c r="E894" s="184"/>
      <c r="F894" s="176">
        <f>IF(AND(Program!AJ902&lt;&gt;"Grand Total",Program!AJ902&lt;&gt;0),Program!AJ902,"")</f>
      </c>
      <c r="G894" s="312">
        <f>IF(F894&lt;&gt;"",Program!AK902,"")</f>
      </c>
    </row>
    <row r="895" spans="1:7" ht="12.75">
      <c r="A895" s="232"/>
      <c r="B895" s="221"/>
      <c r="C895" s="230"/>
      <c r="D895" s="231"/>
      <c r="E895" s="184"/>
      <c r="F895" s="176">
        <f>IF(AND(Program!AJ903&lt;&gt;"Grand Total",Program!AJ903&lt;&gt;0),Program!AJ903,"")</f>
      </c>
      <c r="G895" s="312">
        <f>IF(F895&lt;&gt;"",Program!AK903,"")</f>
      </c>
    </row>
    <row r="896" spans="1:7" ht="12.75">
      <c r="A896" s="232"/>
      <c r="B896" s="221"/>
      <c r="C896" s="230"/>
      <c r="D896" s="231"/>
      <c r="E896" s="184"/>
      <c r="F896" s="176">
        <f>IF(AND(Program!AJ904&lt;&gt;"Grand Total",Program!AJ904&lt;&gt;0),Program!AJ904,"")</f>
      </c>
      <c r="G896" s="312">
        <f>IF(F896&lt;&gt;"",Program!AK904,"")</f>
      </c>
    </row>
    <row r="897" spans="1:7" ht="12.75">
      <c r="A897" s="232"/>
      <c r="B897" s="221"/>
      <c r="C897" s="230"/>
      <c r="D897" s="231"/>
      <c r="E897" s="184"/>
      <c r="F897" s="176">
        <f>IF(AND(Program!AJ905&lt;&gt;"Grand Total",Program!AJ905&lt;&gt;0),Program!AJ905,"")</f>
      </c>
      <c r="G897" s="312">
        <f>IF(F897&lt;&gt;"",Program!AK905,"")</f>
      </c>
    </row>
    <row r="898" spans="1:7" ht="12.75">
      <c r="A898" s="232"/>
      <c r="B898" s="221"/>
      <c r="C898" s="230"/>
      <c r="D898" s="231"/>
      <c r="E898" s="184"/>
      <c r="F898" s="176">
        <f>IF(AND(Program!AJ906&lt;&gt;"Grand Total",Program!AJ906&lt;&gt;0),Program!AJ906,"")</f>
      </c>
      <c r="G898" s="312">
        <f>IF(F898&lt;&gt;"",Program!AK906,"")</f>
      </c>
    </row>
    <row r="899" spans="1:7" ht="12.75">
      <c r="A899" s="232"/>
      <c r="B899" s="221"/>
      <c r="C899" s="230"/>
      <c r="D899" s="231"/>
      <c r="E899" s="184"/>
      <c r="F899" s="176">
        <f>IF(AND(Program!AJ907&lt;&gt;"Grand Total",Program!AJ907&lt;&gt;0),Program!AJ907,"")</f>
      </c>
      <c r="G899" s="312">
        <f>IF(F899&lt;&gt;"",Program!AK907,"")</f>
      </c>
    </row>
    <row r="900" spans="1:7" ht="12.75">
      <c r="A900" s="232"/>
      <c r="B900" s="221"/>
      <c r="C900" s="230"/>
      <c r="D900" s="231"/>
      <c r="E900" s="184"/>
      <c r="F900" s="176">
        <f>IF(AND(Program!AJ908&lt;&gt;"Grand Total",Program!AJ908&lt;&gt;0),Program!AJ908,"")</f>
      </c>
      <c r="G900" s="312">
        <f>IF(F900&lt;&gt;"",Program!AK908,"")</f>
      </c>
    </row>
    <row r="901" spans="1:7" ht="12.75">
      <c r="A901" s="232"/>
      <c r="B901" s="221"/>
      <c r="C901" s="230"/>
      <c r="D901" s="231"/>
      <c r="E901" s="184"/>
      <c r="F901" s="176">
        <f>IF(AND(Program!AJ909&lt;&gt;"Grand Total",Program!AJ909&lt;&gt;0),Program!AJ909,"")</f>
      </c>
      <c r="G901" s="312">
        <f>IF(F901&lt;&gt;"",Program!AK909,"")</f>
      </c>
    </row>
    <row r="902" spans="1:7" ht="12.75">
      <c r="A902" s="232"/>
      <c r="B902" s="221"/>
      <c r="C902" s="230"/>
      <c r="D902" s="231"/>
      <c r="E902" s="184"/>
      <c r="F902" s="176">
        <f>IF(AND(Program!AJ910&lt;&gt;"Grand Total",Program!AJ910&lt;&gt;0),Program!AJ910,"")</f>
      </c>
      <c r="G902" s="312">
        <f>IF(F902&lt;&gt;"",Program!AK910,"")</f>
      </c>
    </row>
    <row r="903" spans="1:7" ht="12.75">
      <c r="A903" s="232"/>
      <c r="B903" s="221"/>
      <c r="C903" s="230"/>
      <c r="D903" s="231"/>
      <c r="E903" s="184"/>
      <c r="F903" s="176">
        <f>IF(AND(Program!AJ911&lt;&gt;"Grand Total",Program!AJ911&lt;&gt;0),Program!AJ911,"")</f>
      </c>
      <c r="G903" s="312">
        <f>IF(F903&lt;&gt;"",Program!AK911,"")</f>
      </c>
    </row>
    <row r="904" spans="1:7" ht="12.75">
      <c r="A904" s="232"/>
      <c r="B904" s="221"/>
      <c r="C904" s="230"/>
      <c r="D904" s="231"/>
      <c r="E904" s="184"/>
      <c r="F904" s="176">
        <f>IF(AND(Program!AJ912&lt;&gt;"Grand Total",Program!AJ912&lt;&gt;0),Program!AJ912,"")</f>
      </c>
      <c r="G904" s="312">
        <f>IF(F904&lt;&gt;"",Program!AK912,"")</f>
      </c>
    </row>
    <row r="905" spans="1:7" ht="12.75">
      <c r="A905" s="232"/>
      <c r="B905" s="221"/>
      <c r="C905" s="230"/>
      <c r="D905" s="231"/>
      <c r="E905" s="184"/>
      <c r="F905" s="176">
        <f>IF(AND(Program!AJ913&lt;&gt;"Grand Total",Program!AJ913&lt;&gt;0),Program!AJ913,"")</f>
      </c>
      <c r="G905" s="312">
        <f>IF(F905&lt;&gt;"",Program!AK913,"")</f>
      </c>
    </row>
    <row r="906" spans="1:7" ht="12.75">
      <c r="A906" s="232"/>
      <c r="B906" s="221"/>
      <c r="C906" s="230"/>
      <c r="D906" s="231"/>
      <c r="E906" s="184"/>
      <c r="F906" s="176">
        <f>IF(AND(Program!AJ914&lt;&gt;"Grand Total",Program!AJ914&lt;&gt;0),Program!AJ914,"")</f>
      </c>
      <c r="G906" s="312">
        <f>IF(F906&lt;&gt;"",Program!AK914,"")</f>
      </c>
    </row>
    <row r="907" spans="1:7" ht="12.75">
      <c r="A907" s="232"/>
      <c r="B907" s="221"/>
      <c r="C907" s="230"/>
      <c r="D907" s="231"/>
      <c r="E907" s="184"/>
      <c r="F907" s="176">
        <f>IF(AND(Program!AJ915&lt;&gt;"Grand Total",Program!AJ915&lt;&gt;0),Program!AJ915,"")</f>
      </c>
      <c r="G907" s="312">
        <f>IF(F907&lt;&gt;"",Program!AK915,"")</f>
      </c>
    </row>
    <row r="908" spans="1:7" ht="12.75">
      <c r="A908" s="232"/>
      <c r="B908" s="221"/>
      <c r="C908" s="230"/>
      <c r="D908" s="231"/>
      <c r="E908" s="184"/>
      <c r="F908" s="176">
        <f>IF(AND(Program!AJ916&lt;&gt;"Grand Total",Program!AJ916&lt;&gt;0),Program!AJ916,"")</f>
      </c>
      <c r="G908" s="312">
        <f>IF(F908&lt;&gt;"",Program!AK916,"")</f>
      </c>
    </row>
    <row r="909" spans="1:7" ht="12.75">
      <c r="A909" s="232"/>
      <c r="B909" s="221"/>
      <c r="C909" s="230"/>
      <c r="D909" s="231"/>
      <c r="E909" s="184"/>
      <c r="F909" s="176">
        <f>IF(AND(Program!AJ917&lt;&gt;"Grand Total",Program!AJ917&lt;&gt;0),Program!AJ917,"")</f>
      </c>
      <c r="G909" s="312">
        <f>IF(F909&lt;&gt;"",Program!AK917,"")</f>
      </c>
    </row>
    <row r="910" spans="1:7" ht="12.75">
      <c r="A910" s="232"/>
      <c r="B910" s="221"/>
      <c r="C910" s="230"/>
      <c r="D910" s="231"/>
      <c r="E910" s="184"/>
      <c r="F910" s="176">
        <f>IF(AND(Program!AJ918&lt;&gt;"Grand Total",Program!AJ918&lt;&gt;0),Program!AJ918,"")</f>
      </c>
      <c r="G910" s="312">
        <f>IF(F910&lt;&gt;"",Program!AK918,"")</f>
      </c>
    </row>
    <row r="911" spans="1:7" ht="12.75">
      <c r="A911" s="232"/>
      <c r="B911" s="221"/>
      <c r="C911" s="230"/>
      <c r="D911" s="231"/>
      <c r="E911" s="184"/>
      <c r="F911" s="176">
        <f>IF(AND(Program!AJ919&lt;&gt;"Grand Total",Program!AJ919&lt;&gt;0),Program!AJ919,"")</f>
      </c>
      <c r="G911" s="312">
        <f>IF(F911&lt;&gt;"",Program!AK919,"")</f>
      </c>
    </row>
    <row r="912" spans="1:7" ht="12.75">
      <c r="A912" s="232"/>
      <c r="B912" s="221"/>
      <c r="C912" s="230"/>
      <c r="D912" s="231"/>
      <c r="E912" s="184"/>
      <c r="F912" s="176">
        <f>IF(AND(Program!AJ920&lt;&gt;"Grand Total",Program!AJ920&lt;&gt;0),Program!AJ920,"")</f>
      </c>
      <c r="G912" s="312">
        <f>IF(F912&lt;&gt;"",Program!AK920,"")</f>
      </c>
    </row>
    <row r="913" spans="1:7" ht="12.75">
      <c r="A913" s="232"/>
      <c r="B913" s="221"/>
      <c r="C913" s="230"/>
      <c r="D913" s="231"/>
      <c r="E913" s="184"/>
      <c r="F913" s="176">
        <f>IF(AND(Program!AJ921&lt;&gt;"Grand Total",Program!AJ921&lt;&gt;0),Program!AJ921,"")</f>
      </c>
      <c r="G913" s="312">
        <f>IF(F913&lt;&gt;"",Program!AK921,"")</f>
      </c>
    </row>
    <row r="914" spans="1:7" ht="12.75">
      <c r="A914" s="232"/>
      <c r="B914" s="221"/>
      <c r="C914" s="230"/>
      <c r="D914" s="231"/>
      <c r="E914" s="184"/>
      <c r="F914" s="176">
        <f>IF(AND(Program!AJ922&lt;&gt;"Grand Total",Program!AJ922&lt;&gt;0),Program!AJ922,"")</f>
      </c>
      <c r="G914" s="312">
        <f>IF(F914&lt;&gt;"",Program!AK922,"")</f>
      </c>
    </row>
    <row r="915" spans="1:7" ht="12.75">
      <c r="A915" s="232"/>
      <c r="B915" s="221"/>
      <c r="C915" s="230"/>
      <c r="D915" s="231"/>
      <c r="E915" s="184"/>
      <c r="F915" s="176">
        <f>IF(AND(Program!AJ923&lt;&gt;"Grand Total",Program!AJ923&lt;&gt;0),Program!AJ923,"")</f>
      </c>
      <c r="G915" s="312">
        <f>IF(F915&lt;&gt;"",Program!AK923,"")</f>
      </c>
    </row>
    <row r="916" spans="1:7" ht="12.75">
      <c r="A916" s="232"/>
      <c r="B916" s="221"/>
      <c r="C916" s="230"/>
      <c r="D916" s="231"/>
      <c r="E916" s="184"/>
      <c r="F916" s="176">
        <f>IF(AND(Program!AJ924&lt;&gt;"Grand Total",Program!AJ924&lt;&gt;0),Program!AJ924,"")</f>
      </c>
      <c r="G916" s="312">
        <f>IF(F916&lt;&gt;"",Program!AK924,"")</f>
      </c>
    </row>
    <row r="917" spans="1:7" ht="12.75">
      <c r="A917" s="232"/>
      <c r="B917" s="221"/>
      <c r="C917" s="230"/>
      <c r="D917" s="231"/>
      <c r="E917" s="184"/>
      <c r="F917" s="176">
        <f>IF(AND(Program!AJ925&lt;&gt;"Grand Total",Program!AJ925&lt;&gt;0),Program!AJ925,"")</f>
      </c>
      <c r="G917" s="312">
        <f>IF(F917&lt;&gt;"",Program!AK925,"")</f>
      </c>
    </row>
    <row r="918" spans="1:7" ht="12.75">
      <c r="A918" s="232"/>
      <c r="B918" s="221"/>
      <c r="C918" s="230"/>
      <c r="D918" s="231"/>
      <c r="E918" s="184"/>
      <c r="F918" s="176">
        <f>IF(AND(Program!AJ926&lt;&gt;"Grand Total",Program!AJ926&lt;&gt;0),Program!AJ926,"")</f>
      </c>
      <c r="G918" s="312">
        <f>IF(F918&lt;&gt;"",Program!AK926,"")</f>
      </c>
    </row>
    <row r="919" spans="1:7" ht="12.75">
      <c r="A919" s="232"/>
      <c r="B919" s="221"/>
      <c r="C919" s="230"/>
      <c r="D919" s="231"/>
      <c r="E919" s="184"/>
      <c r="F919" s="176">
        <f>IF(AND(Program!AJ927&lt;&gt;"Grand Total",Program!AJ927&lt;&gt;0),Program!AJ927,"")</f>
      </c>
      <c r="G919" s="312">
        <f>IF(F919&lt;&gt;"",Program!AK927,"")</f>
      </c>
    </row>
    <row r="920" spans="1:7" ht="12.75">
      <c r="A920" s="232"/>
      <c r="B920" s="221"/>
      <c r="C920" s="230"/>
      <c r="D920" s="231"/>
      <c r="E920" s="184"/>
      <c r="F920" s="176">
        <f>IF(AND(Program!AJ928&lt;&gt;"Grand Total",Program!AJ928&lt;&gt;0),Program!AJ928,"")</f>
      </c>
      <c r="G920" s="312">
        <f>IF(F920&lt;&gt;"",Program!AK928,"")</f>
      </c>
    </row>
    <row r="921" spans="1:7" ht="12.75">
      <c r="A921" s="232"/>
      <c r="B921" s="221"/>
      <c r="C921" s="230"/>
      <c r="D921" s="231"/>
      <c r="E921" s="184"/>
      <c r="F921" s="176">
        <f>IF(AND(Program!AJ929&lt;&gt;"Grand Total",Program!AJ929&lt;&gt;0),Program!AJ929,"")</f>
      </c>
      <c r="G921" s="312">
        <f>IF(F921&lt;&gt;"",Program!AK929,"")</f>
      </c>
    </row>
    <row r="922" spans="1:7" ht="12.75">
      <c r="A922" s="232"/>
      <c r="B922" s="221"/>
      <c r="C922" s="230"/>
      <c r="D922" s="231"/>
      <c r="E922" s="184"/>
      <c r="F922" s="176">
        <f>IF(AND(Program!AJ930&lt;&gt;"Grand Total",Program!AJ930&lt;&gt;0),Program!AJ930,"")</f>
      </c>
      <c r="G922" s="312">
        <f>IF(F922&lt;&gt;"",Program!AK930,"")</f>
      </c>
    </row>
    <row r="923" spans="1:7" ht="12.75">
      <c r="A923" s="232"/>
      <c r="B923" s="221"/>
      <c r="C923" s="230"/>
      <c r="D923" s="231"/>
      <c r="E923" s="184"/>
      <c r="F923" s="176">
        <f>IF(AND(Program!AJ931&lt;&gt;"Grand Total",Program!AJ931&lt;&gt;0),Program!AJ931,"")</f>
      </c>
      <c r="G923" s="312">
        <f>IF(F923&lt;&gt;"",Program!AK931,"")</f>
      </c>
    </row>
    <row r="924" spans="1:7" ht="12.75">
      <c r="A924" s="232"/>
      <c r="B924" s="221"/>
      <c r="C924" s="230"/>
      <c r="D924" s="231"/>
      <c r="E924" s="184"/>
      <c r="F924" s="176">
        <f>IF(AND(Program!AJ932&lt;&gt;"Grand Total",Program!AJ932&lt;&gt;0),Program!AJ932,"")</f>
      </c>
      <c r="G924" s="312">
        <f>IF(F924&lt;&gt;"",Program!AK932,"")</f>
      </c>
    </row>
    <row r="925" spans="1:7" ht="12.75">
      <c r="A925" s="232"/>
      <c r="B925" s="221"/>
      <c r="C925" s="230"/>
      <c r="D925" s="231"/>
      <c r="E925" s="184"/>
      <c r="F925" s="176">
        <f>IF(AND(Program!AJ933&lt;&gt;"Grand Total",Program!AJ933&lt;&gt;0),Program!AJ933,"")</f>
      </c>
      <c r="G925" s="312">
        <f>IF(F925&lt;&gt;"",Program!AK933,"")</f>
      </c>
    </row>
    <row r="926" spans="1:7" ht="12.75">
      <c r="A926" s="232"/>
      <c r="B926" s="221"/>
      <c r="C926" s="230"/>
      <c r="D926" s="231"/>
      <c r="E926" s="184"/>
      <c r="F926" s="176">
        <f>IF(AND(Program!AJ934&lt;&gt;"Grand Total",Program!AJ934&lt;&gt;0),Program!AJ934,"")</f>
      </c>
      <c r="G926" s="312">
        <f>IF(F926&lt;&gt;"",Program!AK934,"")</f>
      </c>
    </row>
    <row r="927" spans="1:7" ht="12.75">
      <c r="A927" s="232"/>
      <c r="B927" s="221"/>
      <c r="C927" s="230"/>
      <c r="D927" s="231"/>
      <c r="E927" s="184"/>
      <c r="F927" s="176">
        <f>IF(AND(Program!AJ935&lt;&gt;"Grand Total",Program!AJ935&lt;&gt;0),Program!AJ935,"")</f>
      </c>
      <c r="G927" s="312">
        <f>IF(F927&lt;&gt;"",Program!AK935,"")</f>
      </c>
    </row>
    <row r="928" spans="1:7" ht="12.75">
      <c r="A928" s="232"/>
      <c r="B928" s="221"/>
      <c r="C928" s="230"/>
      <c r="D928" s="231"/>
      <c r="E928" s="184"/>
      <c r="F928" s="176">
        <f>IF(AND(Program!AJ936&lt;&gt;"Grand Total",Program!AJ936&lt;&gt;0),Program!AJ936,"")</f>
      </c>
      <c r="G928" s="312">
        <f>IF(F928&lt;&gt;"",Program!AK936,"")</f>
      </c>
    </row>
    <row r="929" spans="1:7" ht="12.75">
      <c r="A929" s="232"/>
      <c r="B929" s="221"/>
      <c r="C929" s="230"/>
      <c r="D929" s="231"/>
      <c r="E929" s="184"/>
      <c r="F929" s="176">
        <f>IF(AND(Program!AJ937&lt;&gt;"Grand Total",Program!AJ937&lt;&gt;0),Program!AJ937,"")</f>
      </c>
      <c r="G929" s="312">
        <f>IF(F929&lt;&gt;"",Program!AK937,"")</f>
      </c>
    </row>
    <row r="930" spans="1:7" ht="12.75">
      <c r="A930" s="232"/>
      <c r="B930" s="221"/>
      <c r="C930" s="230"/>
      <c r="D930" s="231"/>
      <c r="E930" s="184"/>
      <c r="F930" s="176">
        <f>IF(AND(Program!AJ938&lt;&gt;"Grand Total",Program!AJ938&lt;&gt;0),Program!AJ938,"")</f>
      </c>
      <c r="G930" s="312">
        <f>IF(F930&lt;&gt;"",Program!AK938,"")</f>
      </c>
    </row>
    <row r="931" spans="1:7" ht="12.75">
      <c r="A931" s="232"/>
      <c r="B931" s="221"/>
      <c r="C931" s="230"/>
      <c r="D931" s="231"/>
      <c r="E931" s="184"/>
      <c r="F931" s="176">
        <f>IF(AND(Program!AJ939&lt;&gt;"Grand Total",Program!AJ939&lt;&gt;0),Program!AJ939,"")</f>
      </c>
      <c r="G931" s="312">
        <f>IF(F931&lt;&gt;"",Program!AK939,"")</f>
      </c>
    </row>
    <row r="932" spans="1:7" ht="12.75">
      <c r="A932" s="232"/>
      <c r="B932" s="221"/>
      <c r="C932" s="230"/>
      <c r="D932" s="231"/>
      <c r="E932" s="184"/>
      <c r="F932" s="176">
        <f>IF(AND(Program!AJ940&lt;&gt;"Grand Total",Program!AJ940&lt;&gt;0),Program!AJ940,"")</f>
      </c>
      <c r="G932" s="312">
        <f>IF(F932&lt;&gt;"",Program!AK940,"")</f>
      </c>
    </row>
    <row r="933" spans="1:7" ht="12.75">
      <c r="A933" s="232"/>
      <c r="B933" s="221"/>
      <c r="C933" s="230"/>
      <c r="D933" s="231"/>
      <c r="E933" s="184"/>
      <c r="F933" s="176">
        <f>IF(AND(Program!AJ941&lt;&gt;"Grand Total",Program!AJ941&lt;&gt;0),Program!AJ941,"")</f>
      </c>
      <c r="G933" s="312">
        <f>IF(F933&lt;&gt;"",Program!AK941,"")</f>
      </c>
    </row>
    <row r="934" spans="1:7" ht="12.75">
      <c r="A934" s="232"/>
      <c r="B934" s="221"/>
      <c r="C934" s="230"/>
      <c r="D934" s="231"/>
      <c r="E934" s="184"/>
      <c r="F934" s="176">
        <f>IF(AND(Program!AJ942&lt;&gt;"Grand Total",Program!AJ942&lt;&gt;0),Program!AJ942,"")</f>
      </c>
      <c r="G934" s="312">
        <f>IF(F934&lt;&gt;"",Program!AK942,"")</f>
      </c>
    </row>
    <row r="935" spans="1:7" ht="12.75">
      <c r="A935" s="232"/>
      <c r="B935" s="221"/>
      <c r="C935" s="230"/>
      <c r="D935" s="231"/>
      <c r="E935" s="184"/>
      <c r="F935" s="176">
        <f>IF(AND(Program!AJ943&lt;&gt;"Grand Total",Program!AJ943&lt;&gt;0),Program!AJ943,"")</f>
      </c>
      <c r="G935" s="312">
        <f>IF(F935&lt;&gt;"",Program!AK943,"")</f>
      </c>
    </row>
    <row r="936" spans="1:7" ht="12.75">
      <c r="A936" s="232"/>
      <c r="B936" s="221"/>
      <c r="C936" s="230"/>
      <c r="D936" s="231"/>
      <c r="E936" s="184"/>
      <c r="F936" s="176">
        <f>IF(AND(Program!AJ944&lt;&gt;"Grand Total",Program!AJ944&lt;&gt;0),Program!AJ944,"")</f>
      </c>
      <c r="G936" s="312">
        <f>IF(F936&lt;&gt;"",Program!AK944,"")</f>
      </c>
    </row>
    <row r="937" spans="1:7" ht="12.75">
      <c r="A937" s="232"/>
      <c r="B937" s="221"/>
      <c r="C937" s="230"/>
      <c r="D937" s="231"/>
      <c r="E937" s="184"/>
      <c r="F937" s="176">
        <f>IF(AND(Program!AJ945&lt;&gt;"Grand Total",Program!AJ945&lt;&gt;0),Program!AJ945,"")</f>
      </c>
      <c r="G937" s="312">
        <f>IF(F937&lt;&gt;"",Program!AK945,"")</f>
      </c>
    </row>
    <row r="938" spans="1:7" ht="12.75">
      <c r="A938" s="232"/>
      <c r="B938" s="221"/>
      <c r="C938" s="230"/>
      <c r="D938" s="231"/>
      <c r="E938" s="184"/>
      <c r="F938" s="176">
        <f>IF(AND(Program!AJ946&lt;&gt;"Grand Total",Program!AJ946&lt;&gt;0),Program!AJ946,"")</f>
      </c>
      <c r="G938" s="312">
        <f>IF(F938&lt;&gt;"",Program!AK946,"")</f>
      </c>
    </row>
    <row r="939" spans="1:7" ht="12.75">
      <c r="A939" s="232"/>
      <c r="B939" s="221"/>
      <c r="C939" s="230"/>
      <c r="D939" s="231"/>
      <c r="E939" s="184"/>
      <c r="F939" s="176">
        <f>IF(AND(Program!AJ947&lt;&gt;"Grand Total",Program!AJ947&lt;&gt;0),Program!AJ947,"")</f>
      </c>
      <c r="G939" s="312">
        <f>IF(F939&lt;&gt;"",Program!AK947,"")</f>
      </c>
    </row>
    <row r="940" spans="1:7" ht="12.75">
      <c r="A940" s="232"/>
      <c r="B940" s="221"/>
      <c r="C940" s="230"/>
      <c r="D940" s="231"/>
      <c r="E940" s="184"/>
      <c r="F940" s="176">
        <f>IF(AND(Program!AJ948&lt;&gt;"Grand Total",Program!AJ948&lt;&gt;0),Program!AJ948,"")</f>
      </c>
      <c r="G940" s="312">
        <f>IF(F940&lt;&gt;"",Program!AK948,"")</f>
      </c>
    </row>
    <row r="941" spans="1:7" ht="12.75">
      <c r="A941" s="232"/>
      <c r="B941" s="221"/>
      <c r="C941" s="230"/>
      <c r="D941" s="231"/>
      <c r="E941" s="184"/>
      <c r="F941" s="176">
        <f>IF(AND(Program!AJ949&lt;&gt;"Grand Total",Program!AJ949&lt;&gt;0),Program!AJ949,"")</f>
      </c>
      <c r="G941" s="312">
        <f>IF(F941&lt;&gt;"",Program!AK949,"")</f>
      </c>
    </row>
    <row r="942" spans="1:7" ht="12.75">
      <c r="A942" s="232"/>
      <c r="B942" s="221"/>
      <c r="C942" s="230"/>
      <c r="D942" s="231"/>
      <c r="E942" s="184"/>
      <c r="F942" s="176">
        <f>IF(AND(Program!AJ950&lt;&gt;"Grand Total",Program!AJ950&lt;&gt;0),Program!AJ950,"")</f>
      </c>
      <c r="G942" s="312">
        <f>IF(F942&lt;&gt;"",Program!AK950,"")</f>
      </c>
    </row>
    <row r="943" spans="1:7" ht="12.75">
      <c r="A943" s="232"/>
      <c r="B943" s="221"/>
      <c r="C943" s="230"/>
      <c r="D943" s="231"/>
      <c r="E943" s="184"/>
      <c r="F943" s="176">
        <f>IF(AND(Program!AJ951&lt;&gt;"Grand Total",Program!AJ951&lt;&gt;0),Program!AJ951,"")</f>
      </c>
      <c r="G943" s="312">
        <f>IF(F943&lt;&gt;"",Program!AK951,"")</f>
      </c>
    </row>
    <row r="944" spans="1:7" ht="12.75">
      <c r="A944" s="232"/>
      <c r="B944" s="221"/>
      <c r="C944" s="230"/>
      <c r="D944" s="231"/>
      <c r="E944" s="184"/>
      <c r="F944" s="176">
        <f>IF(AND(Program!AJ952&lt;&gt;"Grand Total",Program!AJ952&lt;&gt;0),Program!AJ952,"")</f>
      </c>
      <c r="G944" s="312">
        <f>IF(F944&lt;&gt;"",Program!AK952,"")</f>
      </c>
    </row>
    <row r="945" spans="1:7" ht="12.75">
      <c r="A945" s="232"/>
      <c r="B945" s="221"/>
      <c r="C945" s="230"/>
      <c r="D945" s="231"/>
      <c r="E945" s="184"/>
      <c r="F945" s="176">
        <f>IF(AND(Program!AJ953&lt;&gt;"Grand Total",Program!AJ953&lt;&gt;0),Program!AJ953,"")</f>
      </c>
      <c r="G945" s="312">
        <f>IF(F945&lt;&gt;"",Program!AK953,"")</f>
      </c>
    </row>
    <row r="946" spans="1:7" ht="12.75">
      <c r="A946" s="232"/>
      <c r="B946" s="221"/>
      <c r="C946" s="230"/>
      <c r="D946" s="231"/>
      <c r="E946" s="184"/>
      <c r="F946" s="176">
        <f>IF(AND(Program!AJ954&lt;&gt;"Grand Total",Program!AJ954&lt;&gt;0),Program!AJ954,"")</f>
      </c>
      <c r="G946" s="312">
        <f>IF(F946&lt;&gt;"",Program!AK954,"")</f>
      </c>
    </row>
    <row r="947" spans="1:7" ht="12.75">
      <c r="A947" s="232"/>
      <c r="B947" s="221"/>
      <c r="C947" s="230"/>
      <c r="D947" s="231"/>
      <c r="E947" s="184"/>
      <c r="F947" s="176">
        <f>IF(AND(Program!AJ955&lt;&gt;"Grand Total",Program!AJ955&lt;&gt;0),Program!AJ955,"")</f>
      </c>
      <c r="G947" s="312">
        <f>IF(F947&lt;&gt;"",Program!AK955,"")</f>
      </c>
    </row>
    <row r="948" spans="1:7" ht="12.75">
      <c r="A948" s="232"/>
      <c r="B948" s="221"/>
      <c r="C948" s="230"/>
      <c r="D948" s="231"/>
      <c r="E948" s="184"/>
      <c r="F948" s="176">
        <f>IF(AND(Program!AJ956&lt;&gt;"Grand Total",Program!AJ956&lt;&gt;0),Program!AJ956,"")</f>
      </c>
      <c r="G948" s="312">
        <f>IF(F948&lt;&gt;"",Program!AK956,"")</f>
      </c>
    </row>
    <row r="949" spans="1:7" ht="12.75">
      <c r="A949" s="232"/>
      <c r="B949" s="221"/>
      <c r="C949" s="230"/>
      <c r="D949" s="231"/>
      <c r="E949" s="184"/>
      <c r="F949" s="176">
        <f>IF(AND(Program!AJ957&lt;&gt;"Grand Total",Program!AJ957&lt;&gt;0),Program!AJ957,"")</f>
      </c>
      <c r="G949" s="312">
        <f>IF(F949&lt;&gt;"",Program!AK957,"")</f>
      </c>
    </row>
    <row r="950" spans="1:7" ht="12.75">
      <c r="A950" s="232"/>
      <c r="B950" s="221"/>
      <c r="C950" s="230"/>
      <c r="D950" s="231"/>
      <c r="E950" s="184"/>
      <c r="F950" s="176">
        <f>IF(AND(Program!AJ958&lt;&gt;"Grand Total",Program!AJ958&lt;&gt;0),Program!AJ958,"")</f>
      </c>
      <c r="G950" s="312">
        <f>IF(F950&lt;&gt;"",Program!AK958,"")</f>
      </c>
    </row>
    <row r="951" spans="1:7" ht="12.75">
      <c r="A951" s="232"/>
      <c r="B951" s="221"/>
      <c r="C951" s="230"/>
      <c r="D951" s="231"/>
      <c r="E951" s="184"/>
      <c r="F951" s="176">
        <f>IF(AND(Program!AJ959&lt;&gt;"Grand Total",Program!AJ959&lt;&gt;0),Program!AJ959,"")</f>
      </c>
      <c r="G951" s="312">
        <f>IF(F951&lt;&gt;"",Program!AK959,"")</f>
      </c>
    </row>
    <row r="952" spans="1:7" ht="12.75">
      <c r="A952" s="232"/>
      <c r="B952" s="221"/>
      <c r="C952" s="230"/>
      <c r="D952" s="231"/>
      <c r="E952" s="184"/>
      <c r="F952" s="176">
        <f>IF(AND(Program!AJ960&lt;&gt;"Grand Total",Program!AJ960&lt;&gt;0),Program!AJ960,"")</f>
      </c>
      <c r="G952" s="312">
        <f>IF(F952&lt;&gt;"",Program!AK960,"")</f>
      </c>
    </row>
    <row r="953" spans="1:7" ht="12.75">
      <c r="A953" s="232"/>
      <c r="B953" s="221"/>
      <c r="C953" s="230"/>
      <c r="D953" s="231"/>
      <c r="E953" s="184"/>
      <c r="F953" s="176">
        <f>IF(AND(Program!AJ961&lt;&gt;"Grand Total",Program!AJ961&lt;&gt;0),Program!AJ961,"")</f>
      </c>
      <c r="G953" s="312">
        <f>IF(F953&lt;&gt;"",Program!AK961,"")</f>
      </c>
    </row>
    <row r="954" spans="1:7" ht="12.75">
      <c r="A954" s="232"/>
      <c r="B954" s="221"/>
      <c r="C954" s="230"/>
      <c r="D954" s="231"/>
      <c r="E954" s="184"/>
      <c r="F954" s="176">
        <f>IF(AND(Program!AJ962&lt;&gt;"Grand Total",Program!AJ962&lt;&gt;0),Program!AJ962,"")</f>
      </c>
      <c r="G954" s="312">
        <f>IF(F954&lt;&gt;"",Program!AK962,"")</f>
      </c>
    </row>
    <row r="955" spans="1:7" ht="12.75">
      <c r="A955" s="232"/>
      <c r="B955" s="221"/>
      <c r="C955" s="230"/>
      <c r="D955" s="231"/>
      <c r="E955" s="184"/>
      <c r="F955" s="176">
        <f>IF(AND(Program!AJ963&lt;&gt;"Grand Total",Program!AJ963&lt;&gt;0),Program!AJ963,"")</f>
      </c>
      <c r="G955" s="312">
        <f>IF(F955&lt;&gt;"",Program!AK963,"")</f>
      </c>
    </row>
    <row r="956" spans="1:7" ht="12.75">
      <c r="A956" s="232"/>
      <c r="B956" s="221"/>
      <c r="C956" s="230"/>
      <c r="D956" s="231"/>
      <c r="E956" s="184"/>
      <c r="F956" s="176">
        <f>IF(AND(Program!AJ964&lt;&gt;"Grand Total",Program!AJ964&lt;&gt;0),Program!AJ964,"")</f>
      </c>
      <c r="G956" s="312">
        <f>IF(F956&lt;&gt;"",Program!AK964,"")</f>
      </c>
    </row>
    <row r="957" spans="1:7" ht="12.75">
      <c r="A957" s="232"/>
      <c r="B957" s="221"/>
      <c r="C957" s="230"/>
      <c r="D957" s="231"/>
      <c r="E957" s="184"/>
      <c r="F957" s="176">
        <f>IF(AND(Program!AJ965&lt;&gt;"Grand Total",Program!AJ965&lt;&gt;0),Program!AJ965,"")</f>
      </c>
      <c r="G957" s="312">
        <f>IF(F957&lt;&gt;"",Program!AK965,"")</f>
      </c>
    </row>
    <row r="958" spans="1:7" ht="12.75">
      <c r="A958" s="232"/>
      <c r="B958" s="221"/>
      <c r="C958" s="230"/>
      <c r="D958" s="231"/>
      <c r="E958" s="184"/>
      <c r="F958" s="176">
        <f>IF(AND(Program!AJ966&lt;&gt;"Grand Total",Program!AJ966&lt;&gt;0),Program!AJ966,"")</f>
      </c>
      <c r="G958" s="312">
        <f>IF(F958&lt;&gt;"",Program!AK966,"")</f>
      </c>
    </row>
    <row r="959" spans="1:7" ht="12.75">
      <c r="A959" s="232"/>
      <c r="B959" s="221"/>
      <c r="C959" s="230"/>
      <c r="D959" s="231"/>
      <c r="E959" s="184"/>
      <c r="F959" s="176">
        <f>IF(AND(Program!AJ967&lt;&gt;"Grand Total",Program!AJ967&lt;&gt;0),Program!AJ967,"")</f>
      </c>
      <c r="G959" s="312">
        <f>IF(F959&lt;&gt;"",Program!AK967,"")</f>
      </c>
    </row>
    <row r="960" spans="1:7" ht="12.75">
      <c r="A960" s="232"/>
      <c r="B960" s="221"/>
      <c r="C960" s="230"/>
      <c r="D960" s="231"/>
      <c r="E960" s="184"/>
      <c r="F960" s="176">
        <f>IF(AND(Program!AJ968&lt;&gt;"Grand Total",Program!AJ968&lt;&gt;0),Program!AJ968,"")</f>
      </c>
      <c r="G960" s="312">
        <f>IF(F960&lt;&gt;"",Program!AK968,"")</f>
      </c>
    </row>
    <row r="961" spans="1:7" ht="12.75">
      <c r="A961" s="232"/>
      <c r="B961" s="221"/>
      <c r="C961" s="230"/>
      <c r="D961" s="231"/>
      <c r="E961" s="184"/>
      <c r="F961" s="176">
        <f>IF(AND(Program!AJ969&lt;&gt;"Grand Total",Program!AJ969&lt;&gt;0),Program!AJ969,"")</f>
      </c>
      <c r="G961" s="312">
        <f>IF(F961&lt;&gt;"",Program!AK969,"")</f>
      </c>
    </row>
    <row r="962" spans="1:7" ht="12.75">
      <c r="A962" s="232"/>
      <c r="B962" s="221"/>
      <c r="C962" s="230"/>
      <c r="D962" s="231"/>
      <c r="E962" s="184"/>
      <c r="F962" s="176">
        <f>IF(AND(Program!AJ970&lt;&gt;"Grand Total",Program!AJ970&lt;&gt;0),Program!AJ970,"")</f>
      </c>
      <c r="G962" s="312">
        <f>IF(F962&lt;&gt;"",Program!AK970,"")</f>
      </c>
    </row>
    <row r="963" spans="1:7" ht="12.75">
      <c r="A963" s="232"/>
      <c r="B963" s="221"/>
      <c r="C963" s="230"/>
      <c r="D963" s="231"/>
      <c r="E963" s="184"/>
      <c r="F963" s="176">
        <f>IF(AND(Program!AJ971&lt;&gt;"Grand Total",Program!AJ971&lt;&gt;0),Program!AJ971,"")</f>
      </c>
      <c r="G963" s="312">
        <f>IF(F963&lt;&gt;"",Program!AK971,"")</f>
      </c>
    </row>
    <row r="964" spans="1:7" ht="12.75">
      <c r="A964" s="232"/>
      <c r="B964" s="221"/>
      <c r="C964" s="230"/>
      <c r="D964" s="231"/>
      <c r="E964" s="184"/>
      <c r="F964" s="176">
        <f>IF(AND(Program!AJ972&lt;&gt;"Grand Total",Program!AJ972&lt;&gt;0),Program!AJ972,"")</f>
      </c>
      <c r="G964" s="312">
        <f>IF(F964&lt;&gt;"",Program!AK972,"")</f>
      </c>
    </row>
    <row r="965" spans="1:7" ht="12.75">
      <c r="A965" s="232"/>
      <c r="B965" s="221"/>
      <c r="C965" s="230"/>
      <c r="D965" s="231"/>
      <c r="E965" s="184"/>
      <c r="F965" s="176">
        <f>IF(AND(Program!AJ973&lt;&gt;"Grand Total",Program!AJ973&lt;&gt;0),Program!AJ973,"")</f>
      </c>
      <c r="G965" s="312">
        <f>IF(F965&lt;&gt;"",Program!AK973,"")</f>
      </c>
    </row>
    <row r="966" spans="1:7" ht="12.75">
      <c r="A966" s="232"/>
      <c r="B966" s="221"/>
      <c r="C966" s="230"/>
      <c r="D966" s="231"/>
      <c r="E966" s="184"/>
      <c r="F966" s="176">
        <f>IF(AND(Program!AJ974&lt;&gt;"Grand Total",Program!AJ974&lt;&gt;0),Program!AJ974,"")</f>
      </c>
      <c r="G966" s="312">
        <f>IF(F966&lt;&gt;"",Program!AK974,"")</f>
      </c>
    </row>
    <row r="967" spans="1:7" ht="12.75">
      <c r="A967" s="232"/>
      <c r="B967" s="221"/>
      <c r="C967" s="230"/>
      <c r="D967" s="231"/>
      <c r="E967" s="184"/>
      <c r="F967" s="176">
        <f>IF(AND(Program!AJ975&lt;&gt;"Grand Total",Program!AJ975&lt;&gt;0),Program!AJ975,"")</f>
      </c>
      <c r="G967" s="312">
        <f>IF(F967&lt;&gt;"",Program!AK975,"")</f>
      </c>
    </row>
    <row r="968" spans="1:7" ht="12.75">
      <c r="A968" s="232"/>
      <c r="B968" s="221"/>
      <c r="C968" s="230"/>
      <c r="D968" s="231"/>
      <c r="E968" s="184"/>
      <c r="F968" s="176">
        <f>IF(AND(Program!AJ976&lt;&gt;"Grand Total",Program!AJ976&lt;&gt;0),Program!AJ976,"")</f>
      </c>
      <c r="G968" s="312">
        <f>IF(F968&lt;&gt;"",Program!AK976,"")</f>
      </c>
    </row>
    <row r="969" spans="1:7" ht="12.75">
      <c r="A969" s="232"/>
      <c r="B969" s="221"/>
      <c r="C969" s="230"/>
      <c r="D969" s="231"/>
      <c r="E969" s="184"/>
      <c r="F969" s="176">
        <f>IF(AND(Program!AJ977&lt;&gt;"Grand Total",Program!AJ977&lt;&gt;0),Program!AJ977,"")</f>
      </c>
      <c r="G969" s="312">
        <f>IF(F969&lt;&gt;"",Program!AK977,"")</f>
      </c>
    </row>
    <row r="970" spans="1:7" ht="12.75">
      <c r="A970" s="232"/>
      <c r="B970" s="221"/>
      <c r="C970" s="230"/>
      <c r="D970" s="231"/>
      <c r="E970" s="184"/>
      <c r="F970" s="176">
        <f>IF(AND(Program!AJ978&lt;&gt;"Grand Total",Program!AJ978&lt;&gt;0),Program!AJ978,"")</f>
      </c>
      <c r="G970" s="312">
        <f>IF(F970&lt;&gt;"",Program!AK978,"")</f>
      </c>
    </row>
    <row r="971" spans="1:7" ht="12.75">
      <c r="A971" s="232"/>
      <c r="B971" s="221"/>
      <c r="C971" s="230"/>
      <c r="D971" s="231"/>
      <c r="E971" s="184"/>
      <c r="F971" s="176">
        <f>IF(AND(Program!AJ979&lt;&gt;"Grand Total",Program!AJ979&lt;&gt;0),Program!AJ979,"")</f>
      </c>
      <c r="G971" s="312">
        <f>IF(F971&lt;&gt;"",Program!AK979,"")</f>
      </c>
    </row>
    <row r="972" spans="1:7" ht="12.75">
      <c r="A972" s="232"/>
      <c r="B972" s="221"/>
      <c r="C972" s="230"/>
      <c r="D972" s="231"/>
      <c r="E972" s="184"/>
      <c r="F972" s="176">
        <f>IF(AND(Program!AJ980&lt;&gt;"Grand Total",Program!AJ980&lt;&gt;0),Program!AJ980,"")</f>
      </c>
      <c r="G972" s="312">
        <f>IF(F972&lt;&gt;"",Program!AK980,"")</f>
      </c>
    </row>
    <row r="973" spans="1:7" ht="12.75">
      <c r="A973" s="232"/>
      <c r="B973" s="221"/>
      <c r="C973" s="230"/>
      <c r="D973" s="231"/>
      <c r="E973" s="184"/>
      <c r="F973" s="176">
        <f>IF(AND(Program!AJ981&lt;&gt;"Grand Total",Program!AJ981&lt;&gt;0),Program!AJ981,"")</f>
      </c>
      <c r="G973" s="312">
        <f>IF(F973&lt;&gt;"",Program!AK981,"")</f>
      </c>
    </row>
    <row r="974" spans="1:7" ht="12.75">
      <c r="A974" s="232"/>
      <c r="B974" s="221"/>
      <c r="C974" s="230"/>
      <c r="D974" s="231"/>
      <c r="E974" s="184"/>
      <c r="F974" s="176">
        <f>IF(AND(Program!AJ982&lt;&gt;"Grand Total",Program!AJ982&lt;&gt;0),Program!AJ982,"")</f>
      </c>
      <c r="G974" s="312">
        <f>IF(F974&lt;&gt;"",Program!AK982,"")</f>
      </c>
    </row>
    <row r="975" spans="1:7" ht="12.75">
      <c r="A975" s="232"/>
      <c r="B975" s="221"/>
      <c r="C975" s="230"/>
      <c r="D975" s="231"/>
      <c r="E975" s="184"/>
      <c r="F975" s="176">
        <f>IF(AND(Program!AJ983&lt;&gt;"Grand Total",Program!AJ983&lt;&gt;0),Program!AJ983,"")</f>
      </c>
      <c r="G975" s="312">
        <f>IF(F975&lt;&gt;"",Program!AK983,"")</f>
      </c>
    </row>
    <row r="976" spans="1:7" ht="12.75">
      <c r="A976" s="232"/>
      <c r="B976" s="221"/>
      <c r="C976" s="230"/>
      <c r="D976" s="231"/>
      <c r="E976" s="184"/>
      <c r="F976" s="176">
        <f>IF(AND(Program!AJ984&lt;&gt;"Grand Total",Program!AJ984&lt;&gt;0),Program!AJ984,"")</f>
      </c>
      <c r="G976" s="312">
        <f>IF(F976&lt;&gt;"",Program!AK984,"")</f>
      </c>
    </row>
    <row r="977" spans="1:7" ht="12.75">
      <c r="A977" s="232"/>
      <c r="B977" s="221"/>
      <c r="C977" s="230"/>
      <c r="D977" s="231"/>
      <c r="E977" s="184"/>
      <c r="F977" s="176">
        <f>IF(AND(Program!AJ985&lt;&gt;"Grand Total",Program!AJ985&lt;&gt;0),Program!AJ985,"")</f>
      </c>
      <c r="G977" s="312">
        <f>IF(F977&lt;&gt;"",Program!AK985,"")</f>
      </c>
    </row>
    <row r="978" spans="1:7" ht="12.75">
      <c r="A978" s="232"/>
      <c r="B978" s="221"/>
      <c r="C978" s="230"/>
      <c r="D978" s="231"/>
      <c r="E978" s="184"/>
      <c r="F978" s="176">
        <f>IF(AND(Program!AJ986&lt;&gt;"Grand Total",Program!AJ986&lt;&gt;0),Program!AJ986,"")</f>
      </c>
      <c r="G978" s="312">
        <f>IF(F978&lt;&gt;"",Program!AK986,"")</f>
      </c>
    </row>
    <row r="979" spans="1:7" ht="12.75">
      <c r="A979" s="232"/>
      <c r="B979" s="221"/>
      <c r="C979" s="230"/>
      <c r="D979" s="231"/>
      <c r="E979" s="184"/>
      <c r="F979" s="176">
        <f>IF(AND(Program!AJ987&lt;&gt;"Grand Total",Program!AJ987&lt;&gt;0),Program!AJ987,"")</f>
      </c>
      <c r="G979" s="312">
        <f>IF(F979&lt;&gt;"",Program!AK987,"")</f>
      </c>
    </row>
    <row r="980" spans="1:7" ht="12.75">
      <c r="A980" s="232"/>
      <c r="B980" s="221"/>
      <c r="C980" s="230"/>
      <c r="D980" s="231"/>
      <c r="E980" s="184"/>
      <c r="F980" s="176">
        <f>IF(AND(Program!AJ988&lt;&gt;"Grand Total",Program!AJ988&lt;&gt;0),Program!AJ988,"")</f>
      </c>
      <c r="G980" s="312">
        <f>IF(F980&lt;&gt;"",Program!AK988,"")</f>
      </c>
    </row>
    <row r="981" spans="1:7" ht="12.75">
      <c r="A981" s="232"/>
      <c r="B981" s="221"/>
      <c r="C981" s="230"/>
      <c r="D981" s="231"/>
      <c r="E981" s="184"/>
      <c r="F981" s="176">
        <f>IF(AND(Program!AJ989&lt;&gt;"Grand Total",Program!AJ989&lt;&gt;0),Program!AJ989,"")</f>
      </c>
      <c r="G981" s="312">
        <f>IF(F981&lt;&gt;"",Program!AK989,"")</f>
      </c>
    </row>
    <row r="982" spans="1:7" ht="12.75">
      <c r="A982" s="232"/>
      <c r="B982" s="221"/>
      <c r="C982" s="230"/>
      <c r="D982" s="231"/>
      <c r="E982" s="184"/>
      <c r="F982" s="176">
        <f>IF(AND(Program!AJ990&lt;&gt;"Grand Total",Program!AJ990&lt;&gt;0),Program!AJ990,"")</f>
      </c>
      <c r="G982" s="312">
        <f>IF(F982&lt;&gt;"",Program!AK990,"")</f>
      </c>
    </row>
    <row r="983" spans="1:7" ht="12.75">
      <c r="A983" s="232"/>
      <c r="B983" s="221"/>
      <c r="C983" s="230"/>
      <c r="D983" s="231"/>
      <c r="E983" s="184"/>
      <c r="F983" s="176">
        <f>IF(AND(Program!AJ991&lt;&gt;"Grand Total",Program!AJ991&lt;&gt;0),Program!AJ991,"")</f>
      </c>
      <c r="G983" s="312">
        <f>IF(F983&lt;&gt;"",Program!AK991,"")</f>
      </c>
    </row>
    <row r="984" spans="1:7" ht="12.75">
      <c r="A984" s="232"/>
      <c r="B984" s="221"/>
      <c r="C984" s="230"/>
      <c r="D984" s="231"/>
      <c r="E984" s="184"/>
      <c r="F984" s="176">
        <f>IF(AND(Program!AJ992&lt;&gt;"Grand Total",Program!AJ992&lt;&gt;0),Program!AJ992,"")</f>
      </c>
      <c r="G984" s="312">
        <f>IF(F984&lt;&gt;"",Program!AK992,"")</f>
      </c>
    </row>
    <row r="985" spans="1:7" ht="12.75">
      <c r="A985" s="232"/>
      <c r="B985" s="221"/>
      <c r="C985" s="230"/>
      <c r="D985" s="231"/>
      <c r="E985" s="184"/>
      <c r="F985" s="176">
        <f>IF(AND(Program!AJ993&lt;&gt;"Grand Total",Program!AJ993&lt;&gt;0),Program!AJ993,"")</f>
      </c>
      <c r="G985" s="312">
        <f>IF(F985&lt;&gt;"",Program!AK993,"")</f>
      </c>
    </row>
    <row r="986" spans="1:7" ht="12.75">
      <c r="A986" s="232"/>
      <c r="B986" s="221"/>
      <c r="C986" s="230"/>
      <c r="D986" s="231"/>
      <c r="E986" s="184"/>
      <c r="F986" s="176">
        <f>IF(AND(Program!AJ994&lt;&gt;"Grand Total",Program!AJ994&lt;&gt;0),Program!AJ994,"")</f>
      </c>
      <c r="G986" s="312">
        <f>IF(F986&lt;&gt;"",Program!AK994,"")</f>
      </c>
    </row>
    <row r="987" spans="1:7" ht="12.75">
      <c r="A987" s="232"/>
      <c r="B987" s="221"/>
      <c r="C987" s="230"/>
      <c r="D987" s="231"/>
      <c r="E987" s="184"/>
      <c r="F987" s="176">
        <f>IF(AND(Program!AJ995&lt;&gt;"Grand Total",Program!AJ995&lt;&gt;0),Program!AJ995,"")</f>
      </c>
      <c r="G987" s="312">
        <f>IF(F987&lt;&gt;"",Program!AK995,"")</f>
      </c>
    </row>
    <row r="988" spans="1:7" ht="12.75">
      <c r="A988" s="232"/>
      <c r="B988" s="221"/>
      <c r="C988" s="230"/>
      <c r="D988" s="231"/>
      <c r="E988" s="184"/>
      <c r="F988" s="176">
        <f>IF(AND(Program!AJ996&lt;&gt;"Grand Total",Program!AJ996&lt;&gt;0),Program!AJ996,"")</f>
      </c>
      <c r="G988" s="312">
        <f>IF(F988&lt;&gt;"",Program!AK996,"")</f>
      </c>
    </row>
    <row r="989" spans="1:7" ht="12.75">
      <c r="A989" s="232"/>
      <c r="B989" s="221"/>
      <c r="C989" s="230"/>
      <c r="D989" s="231"/>
      <c r="E989" s="184"/>
      <c r="F989" s="176">
        <f>IF(AND(Program!AJ997&lt;&gt;"Grand Total",Program!AJ997&lt;&gt;0),Program!AJ997,"")</f>
      </c>
      <c r="G989" s="312">
        <f>IF(F989&lt;&gt;"",Program!AK997,"")</f>
      </c>
    </row>
    <row r="990" spans="1:7" ht="12.75">
      <c r="A990" s="232"/>
      <c r="B990" s="221"/>
      <c r="C990" s="230"/>
      <c r="D990" s="231"/>
      <c r="E990" s="184"/>
      <c r="F990" s="176">
        <f>IF(AND(Program!AJ998&lt;&gt;"Grand Total",Program!AJ998&lt;&gt;0),Program!AJ998,"")</f>
      </c>
      <c r="G990" s="312">
        <f>IF(F990&lt;&gt;"",Program!AK998,"")</f>
      </c>
    </row>
    <row r="991" spans="1:7" ht="12.75">
      <c r="A991" s="232"/>
      <c r="B991" s="221"/>
      <c r="C991" s="230"/>
      <c r="D991" s="231"/>
      <c r="E991" s="184"/>
      <c r="F991" s="176">
        <f>IF(AND(Program!AJ999&lt;&gt;"Grand Total",Program!AJ999&lt;&gt;0),Program!AJ999,"")</f>
      </c>
      <c r="G991" s="312">
        <f>IF(F991&lt;&gt;"",Program!AK999,"")</f>
      </c>
    </row>
    <row r="992" spans="1:7" ht="12.75">
      <c r="A992" s="232"/>
      <c r="B992" s="221"/>
      <c r="C992" s="230"/>
      <c r="D992" s="231"/>
      <c r="E992" s="184"/>
      <c r="F992" s="176">
        <f>IF(AND(Program!AJ1000&lt;&gt;"Grand Total",Program!AJ1000&lt;&gt;0),Program!AJ1000,"")</f>
      </c>
      <c r="G992" s="312">
        <f>IF(F992&lt;&gt;"",Program!AK1000,"")</f>
      </c>
    </row>
    <row r="993" spans="1:7" ht="12.75">
      <c r="A993" s="232"/>
      <c r="B993" s="221"/>
      <c r="C993" s="230"/>
      <c r="D993" s="231"/>
      <c r="E993" s="184"/>
      <c r="F993" s="176">
        <f>IF(AND(Program!AJ1001&lt;&gt;"Grand Total",Program!AJ1001&lt;&gt;0),Program!AJ1001,"")</f>
      </c>
      <c r="G993" s="312">
        <f>IF(F993&lt;&gt;"",Program!AK1001,"")</f>
      </c>
    </row>
    <row r="994" spans="1:7" ht="12.75">
      <c r="A994" s="232"/>
      <c r="B994" s="221"/>
      <c r="C994" s="230"/>
      <c r="D994" s="231"/>
      <c r="E994" s="184"/>
      <c r="F994" s="176">
        <f>IF(AND(Program!AJ1002&lt;&gt;"Grand Total",Program!AJ1002&lt;&gt;0),Program!AJ1002,"")</f>
      </c>
      <c r="G994" s="312">
        <f>IF(F994&lt;&gt;"",Program!AK1002,"")</f>
      </c>
    </row>
    <row r="995" spans="1:7" ht="12.75">
      <c r="A995" s="232"/>
      <c r="B995" s="221"/>
      <c r="C995" s="230"/>
      <c r="D995" s="231"/>
      <c r="E995" s="184"/>
      <c r="F995" s="176">
        <f>IF(AND(Program!AJ1003&lt;&gt;"Grand Total",Program!AJ1003&lt;&gt;0),Program!AJ1003,"")</f>
      </c>
      <c r="G995" s="312">
        <f>IF(F995&lt;&gt;"",Program!AK1003,"")</f>
      </c>
    </row>
    <row r="996" spans="1:7" ht="12.75">
      <c r="A996" s="232"/>
      <c r="B996" s="221"/>
      <c r="C996" s="230"/>
      <c r="D996" s="231"/>
      <c r="E996" s="184"/>
      <c r="F996" s="176">
        <f>IF(AND(Program!AJ1004&lt;&gt;"Grand Total",Program!AJ1004&lt;&gt;0),Program!AJ1004,"")</f>
      </c>
      <c r="G996" s="312">
        <f>IF(F996&lt;&gt;"",Program!AK1004,"")</f>
      </c>
    </row>
    <row r="997" spans="1:7" ht="12.75">
      <c r="A997" s="232"/>
      <c r="B997" s="221"/>
      <c r="C997" s="230"/>
      <c r="D997" s="231"/>
      <c r="E997" s="184"/>
      <c r="F997" s="176">
        <f>IF(AND(Program!AJ1005&lt;&gt;"Grand Total",Program!AJ1005&lt;&gt;0),Program!AJ1005,"")</f>
      </c>
      <c r="G997" s="312">
        <f>IF(F997&lt;&gt;"",Program!AK1005,"")</f>
      </c>
    </row>
    <row r="998" spans="1:7" ht="12.75">
      <c r="A998" s="232"/>
      <c r="B998" s="221"/>
      <c r="C998" s="230"/>
      <c r="D998" s="231"/>
      <c r="E998" s="184"/>
      <c r="F998" s="176">
        <f>IF(AND(Program!AJ1006&lt;&gt;"Grand Total",Program!AJ1006&lt;&gt;0),Program!AJ1006,"")</f>
      </c>
      <c r="G998" s="312">
        <f>IF(F998&lt;&gt;"",Program!AK1006,"")</f>
      </c>
    </row>
    <row r="999" spans="1:7" ht="12.75">
      <c r="A999" s="232"/>
      <c r="B999" s="221"/>
      <c r="C999" s="230"/>
      <c r="D999" s="231"/>
      <c r="E999" s="184"/>
      <c r="F999" s="176">
        <f>IF(AND(Program!AJ1007&lt;&gt;"Grand Total",Program!AJ1007&lt;&gt;0),Program!AJ1007,"")</f>
      </c>
      <c r="G999" s="312">
        <f>IF(F999&lt;&gt;"",Program!AK1007,"")</f>
      </c>
    </row>
    <row r="1000" spans="1:7" ht="12.75">
      <c r="A1000" s="232"/>
      <c r="B1000" s="221"/>
      <c r="C1000" s="230"/>
      <c r="D1000" s="231"/>
      <c r="E1000" s="184"/>
      <c r="F1000" s="176">
        <f>IF(AND(Program!AJ1008&lt;&gt;"Grand Total",Program!AJ1008&lt;&gt;0),Program!AJ1008,"")</f>
      </c>
      <c r="G1000" s="312">
        <f>IF(F1000&lt;&gt;"",Program!AK1008,"")</f>
      </c>
    </row>
    <row r="1001" spans="1:7" ht="12.75">
      <c r="A1001" s="232"/>
      <c r="B1001" s="221"/>
      <c r="C1001" s="230"/>
      <c r="D1001" s="231"/>
      <c r="E1001" s="184"/>
      <c r="F1001" s="176">
        <f>IF(AND(Program!AJ1009&lt;&gt;"Grand Total",Program!AJ1009&lt;&gt;0),Program!AJ1009,"")</f>
      </c>
      <c r="G1001" s="312">
        <f>IF(F1001&lt;&gt;"",Program!AK1009,"")</f>
      </c>
    </row>
    <row r="1002" spans="1:7" ht="12.75">
      <c r="A1002" s="232"/>
      <c r="B1002" s="221"/>
      <c r="C1002" s="230"/>
      <c r="D1002" s="231"/>
      <c r="E1002" s="184"/>
      <c r="F1002" s="176">
        <f>IF(AND(Program!AJ1010&lt;&gt;"Grand Total",Program!AJ1010&lt;&gt;0),Program!AJ1010,"")</f>
      </c>
      <c r="G1002" s="312">
        <f>IF(F1002&lt;&gt;"",Program!AK1010,"")</f>
      </c>
    </row>
    <row r="1003" spans="1:5" ht="13.5" thickBot="1">
      <c r="A1003" s="187"/>
      <c r="B1003" s="188"/>
      <c r="C1003" s="189"/>
      <c r="D1003" s="189"/>
      <c r="E1003" s="190"/>
    </row>
    <row r="1004" spans="1:5" ht="13.5" thickTop="1">
      <c r="A1004" s="191"/>
      <c r="B1004" s="191"/>
      <c r="C1004" s="192"/>
      <c r="D1004" s="191"/>
      <c r="E1004" s="191"/>
    </row>
    <row r="1005" spans="1:5" ht="12.75">
      <c r="A1005" s="191"/>
      <c r="B1005" s="191"/>
      <c r="C1005" s="192"/>
      <c r="D1005" s="191"/>
      <c r="E1005" s="191"/>
    </row>
    <row r="1006" spans="1:5" ht="12.75">
      <c r="A1006" s="191"/>
      <c r="B1006" s="191"/>
      <c r="C1006" s="192"/>
      <c r="D1006" s="191"/>
      <c r="E1006" s="191"/>
    </row>
    <row r="1007" spans="1:5" ht="12.75">
      <c r="A1007" s="191"/>
      <c r="B1007" s="191"/>
      <c r="C1007" s="192"/>
      <c r="D1007" s="191"/>
      <c r="E1007" s="191"/>
    </row>
    <row r="1008" spans="1:5" ht="12.75">
      <c r="A1008" s="191"/>
      <c r="B1008" s="191"/>
      <c r="C1008" s="192"/>
      <c r="D1008" s="191"/>
      <c r="E1008" s="191"/>
    </row>
    <row r="1009" spans="1:5" ht="12.75">
      <c r="A1009" s="191"/>
      <c r="B1009" s="191"/>
      <c r="C1009" s="192"/>
      <c r="D1009" s="191"/>
      <c r="E1009" s="191"/>
    </row>
    <row r="1010" spans="1:5" ht="12.75">
      <c r="A1010" s="191"/>
      <c r="B1010" s="191"/>
      <c r="C1010" s="192"/>
      <c r="D1010" s="191"/>
      <c r="E1010" s="191"/>
    </row>
    <row r="1011" spans="1:5" ht="12.75">
      <c r="A1011" s="191"/>
      <c r="B1011" s="191"/>
      <c r="C1011" s="192"/>
      <c r="D1011" s="191"/>
      <c r="E1011" s="191"/>
    </row>
    <row r="1012" spans="1:5" ht="12.75">
      <c r="A1012" s="191"/>
      <c r="B1012" s="191"/>
      <c r="C1012" s="192"/>
      <c r="D1012" s="191"/>
      <c r="E1012" s="191"/>
    </row>
    <row r="1013" spans="1:5" ht="12.75">
      <c r="A1013" s="191"/>
      <c r="B1013" s="191"/>
      <c r="C1013" s="192"/>
      <c r="D1013" s="191"/>
      <c r="E1013" s="191"/>
    </row>
    <row r="1014" spans="1:5" ht="12.75">
      <c r="A1014" s="191"/>
      <c r="B1014" s="191"/>
      <c r="C1014" s="192"/>
      <c r="D1014" s="191"/>
      <c r="E1014" s="191"/>
    </row>
    <row r="1015" spans="1:5" ht="12.75">
      <c r="A1015" s="191"/>
      <c r="B1015" s="191"/>
      <c r="C1015" s="192"/>
      <c r="D1015" s="191"/>
      <c r="E1015" s="191"/>
    </row>
    <row r="1016" spans="1:5" ht="12.75">
      <c r="A1016" s="191"/>
      <c r="B1016" s="191"/>
      <c r="C1016" s="192"/>
      <c r="D1016" s="191"/>
      <c r="E1016" s="191"/>
    </row>
    <row r="1017" spans="1:5" ht="12.75">
      <c r="A1017" s="191"/>
      <c r="B1017" s="191"/>
      <c r="C1017" s="192"/>
      <c r="D1017" s="191"/>
      <c r="E1017" s="191"/>
    </row>
    <row r="1018" spans="1:5" ht="12.75">
      <c r="A1018" s="191"/>
      <c r="B1018" s="191"/>
      <c r="C1018" s="192"/>
      <c r="D1018" s="191"/>
      <c r="E1018" s="191"/>
    </row>
    <row r="1019" spans="1:5" ht="12.75">
      <c r="A1019" s="191"/>
      <c r="B1019" s="191"/>
      <c r="C1019" s="192"/>
      <c r="D1019" s="191"/>
      <c r="E1019" s="191"/>
    </row>
    <row r="1020" spans="1:5" ht="12.75">
      <c r="A1020" s="191"/>
      <c r="B1020" s="191"/>
      <c r="C1020" s="192"/>
      <c r="D1020" s="191"/>
      <c r="E1020" s="191"/>
    </row>
    <row r="1021" spans="1:5" ht="12.75">
      <c r="A1021" s="191"/>
      <c r="B1021" s="191"/>
      <c r="C1021" s="192"/>
      <c r="D1021" s="191"/>
      <c r="E1021" s="191"/>
    </row>
    <row r="1022" spans="1:5" ht="12.75">
      <c r="A1022" s="191"/>
      <c r="B1022" s="191"/>
      <c r="C1022" s="192"/>
      <c r="D1022" s="191"/>
      <c r="E1022" s="191"/>
    </row>
    <row r="1023" spans="1:5" ht="12.75">
      <c r="A1023" s="191"/>
      <c r="B1023" s="191"/>
      <c r="C1023" s="192"/>
      <c r="D1023" s="191"/>
      <c r="E1023" s="191"/>
    </row>
    <row r="1024" spans="1:5" ht="12.75">
      <c r="A1024" s="191"/>
      <c r="B1024" s="191"/>
      <c r="C1024" s="192"/>
      <c r="D1024" s="191"/>
      <c r="E1024" s="191"/>
    </row>
    <row r="1025" spans="1:5" ht="12.75">
      <c r="A1025" s="191"/>
      <c r="B1025" s="191"/>
      <c r="C1025" s="192"/>
      <c r="D1025" s="191"/>
      <c r="E1025" s="191"/>
    </row>
    <row r="1026" spans="1:5" ht="12.75">
      <c r="A1026" s="191"/>
      <c r="B1026" s="191"/>
      <c r="C1026" s="192"/>
      <c r="D1026" s="191"/>
      <c r="E1026" s="191"/>
    </row>
    <row r="1027" spans="1:5" ht="12.75">
      <c r="A1027" s="191"/>
      <c r="B1027" s="191"/>
      <c r="C1027" s="192"/>
      <c r="D1027" s="191"/>
      <c r="E1027" s="191"/>
    </row>
    <row r="1028" spans="1:5" ht="12.75">
      <c r="A1028" s="191"/>
      <c r="B1028" s="191"/>
      <c r="C1028" s="192"/>
      <c r="D1028" s="191"/>
      <c r="E1028" s="191"/>
    </row>
    <row r="1029" spans="1:5" ht="12.75">
      <c r="A1029" s="191"/>
      <c r="B1029" s="191"/>
      <c r="C1029" s="192"/>
      <c r="D1029" s="191"/>
      <c r="E1029" s="191"/>
    </row>
    <row r="1030" spans="1:5" ht="12.75">
      <c r="A1030" s="191"/>
      <c r="B1030" s="191"/>
      <c r="C1030" s="192"/>
      <c r="D1030" s="191"/>
      <c r="E1030" s="191"/>
    </row>
    <row r="1031" spans="1:5" ht="12.75">
      <c r="A1031" s="191"/>
      <c r="B1031" s="191"/>
      <c r="C1031" s="192"/>
      <c r="D1031" s="191"/>
      <c r="E1031" s="191"/>
    </row>
    <row r="1032" spans="1:5" ht="12.75">
      <c r="A1032" s="191"/>
      <c r="B1032" s="191"/>
      <c r="C1032" s="192"/>
      <c r="D1032" s="191"/>
      <c r="E1032" s="191"/>
    </row>
    <row r="1033" spans="1:5" ht="12.75">
      <c r="A1033" s="191"/>
      <c r="B1033" s="191"/>
      <c r="C1033" s="192"/>
      <c r="D1033" s="191"/>
      <c r="E1033" s="191"/>
    </row>
    <row r="1034" spans="1:5" ht="12.75">
      <c r="A1034" s="191"/>
      <c r="B1034" s="191"/>
      <c r="C1034" s="192"/>
      <c r="D1034" s="191"/>
      <c r="E1034" s="191"/>
    </row>
    <row r="1035" spans="1:5" ht="12.75">
      <c r="A1035" s="191"/>
      <c r="B1035" s="191"/>
      <c r="C1035" s="192"/>
      <c r="D1035" s="191"/>
      <c r="E1035" s="191"/>
    </row>
    <row r="1036" spans="1:5" ht="12.75">
      <c r="A1036" s="191"/>
      <c r="B1036" s="191"/>
      <c r="C1036" s="192"/>
      <c r="D1036" s="191"/>
      <c r="E1036" s="191"/>
    </row>
    <row r="1037" spans="1:5" ht="12.75">
      <c r="A1037" s="191"/>
      <c r="B1037" s="191"/>
      <c r="C1037" s="192"/>
      <c r="D1037" s="191"/>
      <c r="E1037" s="191"/>
    </row>
    <row r="1038" spans="1:5" ht="12.75">
      <c r="A1038" s="191"/>
      <c r="B1038" s="191"/>
      <c r="C1038" s="192"/>
      <c r="D1038" s="191"/>
      <c r="E1038" s="191"/>
    </row>
    <row r="1039" spans="1:5" ht="12.75">
      <c r="A1039" s="191"/>
      <c r="B1039" s="191"/>
      <c r="C1039" s="192"/>
      <c r="D1039" s="191"/>
      <c r="E1039" s="191"/>
    </row>
    <row r="1040" spans="1:5" ht="12.75">
      <c r="A1040" s="191"/>
      <c r="B1040" s="191"/>
      <c r="C1040" s="192"/>
      <c r="D1040" s="191"/>
      <c r="E1040" s="191"/>
    </row>
    <row r="1041" spans="1:5" ht="12.75">
      <c r="A1041" s="191"/>
      <c r="B1041" s="191"/>
      <c r="C1041" s="192"/>
      <c r="D1041" s="191"/>
      <c r="E1041" s="191"/>
    </row>
    <row r="1042" spans="1:5" ht="12.75">
      <c r="A1042" s="191"/>
      <c r="B1042" s="191"/>
      <c r="C1042" s="192"/>
      <c r="D1042" s="191"/>
      <c r="E1042" s="191"/>
    </row>
    <row r="1043" spans="1:5" ht="12.75">
      <c r="A1043" s="191"/>
      <c r="B1043" s="191"/>
      <c r="C1043" s="192"/>
      <c r="D1043" s="191"/>
      <c r="E1043" s="191"/>
    </row>
    <row r="1044" spans="1:5" ht="12.75">
      <c r="A1044" s="191"/>
      <c r="B1044" s="191"/>
      <c r="C1044" s="192"/>
      <c r="D1044" s="191"/>
      <c r="E1044" s="191"/>
    </row>
    <row r="1045" spans="1:5" ht="12.75">
      <c r="A1045" s="191"/>
      <c r="B1045" s="191"/>
      <c r="C1045" s="192"/>
      <c r="D1045" s="191"/>
      <c r="E1045" s="191"/>
    </row>
    <row r="1046" spans="1:5" ht="12.75">
      <c r="A1046" s="191"/>
      <c r="B1046" s="191"/>
      <c r="C1046" s="192"/>
      <c r="D1046" s="191"/>
      <c r="E1046" s="191"/>
    </row>
    <row r="1047" spans="1:5" ht="12.75">
      <c r="A1047" s="191"/>
      <c r="B1047" s="191"/>
      <c r="C1047" s="192"/>
      <c r="D1047" s="191"/>
      <c r="E1047" s="191"/>
    </row>
    <row r="1048" spans="1:5" ht="12.75">
      <c r="A1048" s="191"/>
      <c r="B1048" s="191"/>
      <c r="C1048" s="192"/>
      <c r="D1048" s="191"/>
      <c r="E1048" s="191"/>
    </row>
    <row r="1049" spans="1:5" ht="12.75">
      <c r="A1049" s="191"/>
      <c r="B1049" s="191"/>
      <c r="C1049" s="192"/>
      <c r="D1049" s="191"/>
      <c r="E1049" s="191"/>
    </row>
    <row r="1050" spans="1:5" ht="12.75">
      <c r="A1050" s="191"/>
      <c r="B1050" s="191"/>
      <c r="C1050" s="192"/>
      <c r="D1050" s="191"/>
      <c r="E1050" s="191"/>
    </row>
    <row r="1051" spans="1:5" ht="12.75">
      <c r="A1051" s="191"/>
      <c r="B1051" s="191"/>
      <c r="C1051" s="192"/>
      <c r="D1051" s="191"/>
      <c r="E1051" s="191"/>
    </row>
    <row r="1052" spans="1:5" ht="12.75">
      <c r="A1052" s="191"/>
      <c r="B1052" s="191"/>
      <c r="C1052" s="192"/>
      <c r="D1052" s="191"/>
      <c r="E1052" s="191"/>
    </row>
    <row r="1053" spans="1:5" ht="12.75">
      <c r="A1053" s="191"/>
      <c r="B1053" s="191"/>
      <c r="C1053" s="192"/>
      <c r="D1053" s="191"/>
      <c r="E1053" s="191"/>
    </row>
    <row r="1054" spans="1:5" ht="12.75">
      <c r="A1054" s="191"/>
      <c r="B1054" s="191"/>
      <c r="C1054" s="192"/>
      <c r="D1054" s="191"/>
      <c r="E1054" s="191"/>
    </row>
    <row r="1055" spans="1:5" ht="12.75">
      <c r="A1055" s="191"/>
      <c r="B1055" s="191"/>
      <c r="C1055" s="192"/>
      <c r="D1055" s="191"/>
      <c r="E1055" s="191"/>
    </row>
    <row r="1056" spans="1:5" ht="12.75">
      <c r="A1056" s="191"/>
      <c r="B1056" s="191"/>
      <c r="C1056" s="192"/>
      <c r="D1056" s="191"/>
      <c r="E1056" s="191"/>
    </row>
    <row r="1057" spans="1:5" ht="12.75">
      <c r="A1057" s="191"/>
      <c r="B1057" s="191"/>
      <c r="C1057" s="192"/>
      <c r="D1057" s="191"/>
      <c r="E1057" s="191"/>
    </row>
    <row r="1058" spans="1:5" ht="12.75">
      <c r="A1058" s="191"/>
      <c r="B1058" s="191"/>
      <c r="C1058" s="192"/>
      <c r="D1058" s="191"/>
      <c r="E1058" s="191"/>
    </row>
    <row r="1059" spans="1:5" ht="12.75">
      <c r="A1059" s="191"/>
      <c r="B1059" s="191"/>
      <c r="C1059" s="192"/>
      <c r="D1059" s="191"/>
      <c r="E1059" s="191"/>
    </row>
    <row r="1060" spans="1:5" ht="12.75">
      <c r="A1060" s="191"/>
      <c r="B1060" s="191"/>
      <c r="C1060" s="192"/>
      <c r="D1060" s="191"/>
      <c r="E1060" s="191"/>
    </row>
    <row r="1061" spans="1:5" ht="12.75">
      <c r="A1061" s="191"/>
      <c r="B1061" s="191"/>
      <c r="C1061" s="192"/>
      <c r="D1061" s="191"/>
      <c r="E1061" s="191"/>
    </row>
    <row r="1062" spans="1:5" ht="12.75">
      <c r="A1062" s="191"/>
      <c r="B1062" s="191"/>
      <c r="C1062" s="192"/>
      <c r="D1062" s="191"/>
      <c r="E1062" s="191"/>
    </row>
    <row r="1063" spans="1:5" ht="12.75">
      <c r="A1063" s="191"/>
      <c r="B1063" s="191"/>
      <c r="C1063" s="192"/>
      <c r="D1063" s="191"/>
      <c r="E1063" s="191"/>
    </row>
    <row r="1064" spans="1:5" ht="12.75">
      <c r="A1064" s="191"/>
      <c r="B1064" s="191"/>
      <c r="C1064" s="192"/>
      <c r="D1064" s="191"/>
      <c r="E1064" s="191"/>
    </row>
    <row r="1065" spans="1:5" ht="12.75">
      <c r="A1065" s="191"/>
      <c r="B1065" s="191"/>
      <c r="C1065" s="192"/>
      <c r="D1065" s="191"/>
      <c r="E1065" s="191"/>
    </row>
    <row r="1066" spans="1:5" ht="12.75">
      <c r="A1066" s="191"/>
      <c r="B1066" s="191"/>
      <c r="C1066" s="192"/>
      <c r="D1066" s="191"/>
      <c r="E1066" s="191"/>
    </row>
    <row r="1067" spans="1:5" ht="12.75">
      <c r="A1067" s="191"/>
      <c r="B1067" s="191"/>
      <c r="C1067" s="192"/>
      <c r="D1067" s="191"/>
      <c r="E1067" s="191"/>
    </row>
    <row r="1068" spans="1:5" ht="12.75">
      <c r="A1068" s="191"/>
      <c r="B1068" s="191"/>
      <c r="C1068" s="192"/>
      <c r="D1068" s="191"/>
      <c r="E1068" s="191"/>
    </row>
    <row r="1069" spans="1:5" ht="12.75">
      <c r="A1069" s="191"/>
      <c r="B1069" s="191"/>
      <c r="C1069" s="192"/>
      <c r="D1069" s="191"/>
      <c r="E1069" s="191"/>
    </row>
    <row r="1070" spans="1:5" ht="12.75">
      <c r="A1070" s="191"/>
      <c r="B1070" s="191"/>
      <c r="C1070" s="192"/>
      <c r="D1070" s="191"/>
      <c r="E1070" s="191"/>
    </row>
    <row r="1071" spans="1:5" ht="12.75">
      <c r="A1071" s="191"/>
      <c r="B1071" s="191"/>
      <c r="C1071" s="192"/>
      <c r="D1071" s="191"/>
      <c r="E1071" s="191"/>
    </row>
    <row r="1072" spans="1:5" ht="12.75">
      <c r="A1072" s="191"/>
      <c r="B1072" s="191"/>
      <c r="C1072" s="192"/>
      <c r="D1072" s="191"/>
      <c r="E1072" s="191"/>
    </row>
    <row r="1073" spans="1:5" ht="12.75">
      <c r="A1073" s="191"/>
      <c r="B1073" s="191"/>
      <c r="C1073" s="192"/>
      <c r="D1073" s="191"/>
      <c r="E1073" s="191"/>
    </row>
    <row r="1074" spans="1:5" ht="12.75">
      <c r="A1074" s="191"/>
      <c r="B1074" s="191"/>
      <c r="C1074" s="192"/>
      <c r="D1074" s="191"/>
      <c r="E1074" s="191"/>
    </row>
    <row r="1075" spans="1:5" ht="12.75">
      <c r="A1075" s="191"/>
      <c r="B1075" s="191"/>
      <c r="C1075" s="192"/>
      <c r="D1075" s="191"/>
      <c r="E1075" s="191"/>
    </row>
    <row r="1076" spans="1:5" ht="12.75">
      <c r="A1076" s="191"/>
      <c r="B1076" s="191"/>
      <c r="C1076" s="192"/>
      <c r="D1076" s="191"/>
      <c r="E1076" s="191"/>
    </row>
    <row r="1077" spans="1:5" ht="12.75">
      <c r="A1077" s="191"/>
      <c r="B1077" s="191"/>
      <c r="C1077" s="192"/>
      <c r="D1077" s="191"/>
      <c r="E1077" s="191"/>
    </row>
    <row r="1078" spans="1:5" ht="12.75">
      <c r="A1078" s="191"/>
      <c r="B1078" s="191"/>
      <c r="C1078" s="192"/>
      <c r="D1078" s="191"/>
      <c r="E1078" s="191"/>
    </row>
    <row r="1079" spans="1:5" ht="12.75">
      <c r="A1079" s="191"/>
      <c r="B1079" s="191"/>
      <c r="C1079" s="192"/>
      <c r="D1079" s="191"/>
      <c r="E1079" s="191"/>
    </row>
    <row r="1080" spans="1:5" ht="12.75">
      <c r="A1080" s="191"/>
      <c r="B1080" s="191"/>
      <c r="C1080" s="192"/>
      <c r="D1080" s="191"/>
      <c r="E1080" s="191"/>
    </row>
    <row r="1081" spans="1:5" ht="12.75">
      <c r="A1081" s="191"/>
      <c r="B1081" s="191"/>
      <c r="C1081" s="192"/>
      <c r="D1081" s="191"/>
      <c r="E1081" s="191"/>
    </row>
    <row r="1082" spans="1:5" ht="12.75">
      <c r="A1082" s="191"/>
      <c r="B1082" s="191"/>
      <c r="C1082" s="192"/>
      <c r="D1082" s="191"/>
      <c r="E1082" s="191"/>
    </row>
    <row r="1083" spans="1:5" ht="12.75">
      <c r="A1083" s="191"/>
      <c r="B1083" s="191"/>
      <c r="C1083" s="192"/>
      <c r="D1083" s="191"/>
      <c r="E1083" s="191"/>
    </row>
    <row r="1084" spans="1:5" ht="12.75">
      <c r="A1084" s="191"/>
      <c r="B1084" s="191"/>
      <c r="C1084" s="192"/>
      <c r="D1084" s="191"/>
      <c r="E1084" s="191"/>
    </row>
    <row r="1085" spans="1:5" ht="12.75">
      <c r="A1085" s="191"/>
      <c r="B1085" s="191"/>
      <c r="C1085" s="192"/>
      <c r="D1085" s="191"/>
      <c r="E1085" s="191"/>
    </row>
    <row r="1086" spans="1:5" ht="12.75">
      <c r="A1086" s="191"/>
      <c r="B1086" s="191"/>
      <c r="C1086" s="192"/>
      <c r="D1086" s="191"/>
      <c r="E1086" s="191"/>
    </row>
    <row r="1087" spans="1:5" ht="12.75">
      <c r="A1087" s="191"/>
      <c r="B1087" s="191"/>
      <c r="C1087" s="192"/>
      <c r="D1087" s="191"/>
      <c r="E1087" s="191"/>
    </row>
    <row r="1088" spans="1:5" ht="12.75">
      <c r="A1088" s="191"/>
      <c r="B1088" s="191"/>
      <c r="C1088" s="192"/>
      <c r="D1088" s="191"/>
      <c r="E1088" s="191"/>
    </row>
    <row r="1089" spans="1:5" ht="12.75">
      <c r="A1089" s="191"/>
      <c r="B1089" s="191"/>
      <c r="C1089" s="192"/>
      <c r="D1089" s="191"/>
      <c r="E1089" s="191"/>
    </row>
    <row r="1090" spans="1:5" ht="12.75">
      <c r="A1090" s="191"/>
      <c r="B1090" s="191"/>
      <c r="C1090" s="192"/>
      <c r="D1090" s="191"/>
      <c r="E1090" s="191"/>
    </row>
    <row r="1091" spans="1:5" ht="12.75">
      <c r="A1091" s="191"/>
      <c r="B1091" s="191"/>
      <c r="C1091" s="192"/>
      <c r="D1091" s="191"/>
      <c r="E1091" s="191"/>
    </row>
    <row r="1092" spans="1:5" ht="12.75">
      <c r="A1092" s="191"/>
      <c r="B1092" s="191"/>
      <c r="C1092" s="192"/>
      <c r="D1092" s="191"/>
      <c r="E1092" s="191"/>
    </row>
    <row r="1093" spans="1:5" ht="12.75">
      <c r="A1093" s="191"/>
      <c r="B1093" s="191"/>
      <c r="C1093" s="192"/>
      <c r="D1093" s="191"/>
      <c r="E1093" s="191"/>
    </row>
    <row r="1094" spans="1:5" ht="12.75">
      <c r="A1094" s="191"/>
      <c r="B1094" s="191"/>
      <c r="C1094" s="192"/>
      <c r="D1094" s="191"/>
      <c r="E1094" s="191"/>
    </row>
    <row r="1095" spans="1:5" ht="12.75">
      <c r="A1095" s="191"/>
      <c r="B1095" s="191"/>
      <c r="C1095" s="192"/>
      <c r="D1095" s="191"/>
      <c r="E1095" s="191"/>
    </row>
    <row r="1096" spans="1:5" ht="12.75">
      <c r="A1096" s="191"/>
      <c r="B1096" s="191"/>
      <c r="C1096" s="192"/>
      <c r="D1096" s="191"/>
      <c r="E1096" s="191"/>
    </row>
    <row r="1097" spans="1:5" ht="12.75">
      <c r="A1097" s="191"/>
      <c r="B1097" s="191"/>
      <c r="C1097" s="192"/>
      <c r="D1097" s="191"/>
      <c r="E1097" s="191"/>
    </row>
    <row r="1098" spans="1:5" ht="12.75">
      <c r="A1098" s="191"/>
      <c r="B1098" s="191"/>
      <c r="C1098" s="192"/>
      <c r="D1098" s="191"/>
      <c r="E1098" s="191"/>
    </row>
    <row r="1099" spans="1:5" ht="12.75">
      <c r="A1099" s="191"/>
      <c r="B1099" s="191"/>
      <c r="C1099" s="192"/>
      <c r="D1099" s="191"/>
      <c r="E1099" s="191"/>
    </row>
    <row r="1100" spans="1:5" ht="12.75">
      <c r="A1100" s="191"/>
      <c r="B1100" s="191"/>
      <c r="C1100" s="192"/>
      <c r="D1100" s="191"/>
      <c r="E1100" s="191"/>
    </row>
    <row r="1101" spans="1:5" ht="12.75">
      <c r="A1101" s="191"/>
      <c r="B1101" s="191"/>
      <c r="C1101" s="192"/>
      <c r="D1101" s="191"/>
      <c r="E1101" s="191"/>
    </row>
    <row r="1102" spans="1:5" ht="12.75">
      <c r="A1102" s="191"/>
      <c r="B1102" s="191"/>
      <c r="C1102" s="192"/>
      <c r="D1102" s="191"/>
      <c r="E1102" s="191"/>
    </row>
    <row r="1103" spans="1:5" ht="12.75">
      <c r="A1103" s="191"/>
      <c r="B1103" s="191"/>
      <c r="C1103" s="192"/>
      <c r="D1103" s="191"/>
      <c r="E1103" s="191"/>
    </row>
    <row r="1104" spans="1:5" ht="12.75">
      <c r="A1104" s="191"/>
      <c r="B1104" s="191"/>
      <c r="C1104" s="192"/>
      <c r="D1104" s="191"/>
      <c r="E1104" s="191"/>
    </row>
    <row r="1105" spans="1:5" ht="12.75">
      <c r="A1105" s="191"/>
      <c r="B1105" s="191"/>
      <c r="C1105" s="192"/>
      <c r="D1105" s="191"/>
      <c r="E1105" s="191"/>
    </row>
    <row r="1106" spans="1:5" ht="12.75">
      <c r="A1106" s="191"/>
      <c r="B1106" s="191"/>
      <c r="C1106" s="192"/>
      <c r="D1106" s="191"/>
      <c r="E1106" s="191"/>
    </row>
    <row r="1107" spans="1:5" ht="12.75">
      <c r="A1107" s="191"/>
      <c r="B1107" s="191"/>
      <c r="C1107" s="192"/>
      <c r="D1107" s="191"/>
      <c r="E1107" s="191"/>
    </row>
    <row r="1108" spans="1:5" ht="12.75">
      <c r="A1108" s="191"/>
      <c r="B1108" s="191"/>
      <c r="C1108" s="192"/>
      <c r="D1108" s="191"/>
      <c r="E1108" s="191"/>
    </row>
    <row r="1109" spans="1:5" ht="12.75">
      <c r="A1109" s="191"/>
      <c r="B1109" s="191"/>
      <c r="C1109" s="192"/>
      <c r="D1109" s="191"/>
      <c r="E1109" s="191"/>
    </row>
    <row r="1110" spans="1:5" ht="12.75">
      <c r="A1110" s="191"/>
      <c r="B1110" s="191"/>
      <c r="C1110" s="192"/>
      <c r="D1110" s="191"/>
      <c r="E1110" s="191"/>
    </row>
    <row r="1111" spans="1:5" ht="12.75">
      <c r="A1111" s="191"/>
      <c r="B1111" s="191"/>
      <c r="C1111" s="192"/>
      <c r="D1111" s="191"/>
      <c r="E1111" s="191"/>
    </row>
    <row r="1112" spans="1:5" ht="12.75">
      <c r="A1112" s="191"/>
      <c r="B1112" s="191"/>
      <c r="C1112" s="192"/>
      <c r="D1112" s="191"/>
      <c r="E1112" s="191"/>
    </row>
    <row r="1113" spans="1:5" ht="12.75">
      <c r="A1113" s="191"/>
      <c r="B1113" s="191"/>
      <c r="C1113" s="192"/>
      <c r="D1113" s="191"/>
      <c r="E1113" s="191"/>
    </row>
    <row r="1114" spans="1:5" ht="12.75">
      <c r="A1114" s="191"/>
      <c r="B1114" s="191"/>
      <c r="C1114" s="192"/>
      <c r="D1114" s="191"/>
      <c r="E1114" s="191"/>
    </row>
    <row r="1115" spans="1:5" ht="12.75">
      <c r="A1115" s="191"/>
      <c r="B1115" s="191"/>
      <c r="C1115" s="192"/>
      <c r="D1115" s="191"/>
      <c r="E1115" s="191"/>
    </row>
    <row r="1116" spans="1:5" ht="12.75">
      <c r="A1116" s="191"/>
      <c r="B1116" s="191"/>
      <c r="C1116" s="192"/>
      <c r="D1116" s="191"/>
      <c r="E1116" s="191"/>
    </row>
    <row r="1117" spans="1:5" ht="12.75">
      <c r="A1117" s="191"/>
      <c r="B1117" s="191"/>
      <c r="C1117" s="192"/>
      <c r="D1117" s="191"/>
      <c r="E1117" s="191"/>
    </row>
    <row r="1118" spans="1:5" ht="12.75">
      <c r="A1118" s="191"/>
      <c r="B1118" s="191"/>
      <c r="C1118" s="192"/>
      <c r="D1118" s="191"/>
      <c r="E1118" s="191"/>
    </row>
    <row r="1119" spans="1:5" ht="12.75">
      <c r="A1119" s="191"/>
      <c r="B1119" s="191"/>
      <c r="C1119" s="192"/>
      <c r="D1119" s="191"/>
      <c r="E1119" s="191"/>
    </row>
    <row r="1120" spans="1:5" ht="12.75">
      <c r="A1120" s="191"/>
      <c r="B1120" s="191"/>
      <c r="C1120" s="192"/>
      <c r="D1120" s="191"/>
      <c r="E1120" s="191"/>
    </row>
    <row r="1121" spans="1:5" ht="12.75">
      <c r="A1121" s="191"/>
      <c r="B1121" s="191"/>
      <c r="C1121" s="192"/>
      <c r="D1121" s="191"/>
      <c r="E1121" s="191"/>
    </row>
    <row r="1122" spans="1:5" ht="12.75">
      <c r="A1122" s="191"/>
      <c r="B1122" s="191"/>
      <c r="C1122" s="192"/>
      <c r="D1122" s="191"/>
      <c r="E1122" s="191"/>
    </row>
    <row r="1123" spans="1:5" ht="12.75">
      <c r="A1123" s="191"/>
      <c r="B1123" s="191"/>
      <c r="C1123" s="192"/>
      <c r="D1123" s="191"/>
      <c r="E1123" s="191"/>
    </row>
    <row r="1124" spans="1:5" ht="12.75">
      <c r="A1124" s="191"/>
      <c r="B1124" s="191"/>
      <c r="C1124" s="192"/>
      <c r="D1124" s="191"/>
      <c r="E1124" s="191"/>
    </row>
    <row r="1125" spans="1:5" ht="12.75">
      <c r="A1125" s="191"/>
      <c r="B1125" s="191"/>
      <c r="C1125" s="192"/>
      <c r="D1125" s="191"/>
      <c r="E1125" s="191"/>
    </row>
    <row r="1126" spans="1:5" ht="12.75">
      <c r="A1126" s="191"/>
      <c r="B1126" s="191"/>
      <c r="C1126" s="192"/>
      <c r="D1126" s="191"/>
      <c r="E1126" s="191"/>
    </row>
    <row r="1127" spans="1:5" ht="12.75">
      <c r="A1127" s="191"/>
      <c r="B1127" s="191"/>
      <c r="C1127" s="192"/>
      <c r="D1127" s="191"/>
      <c r="E1127" s="191"/>
    </row>
    <row r="1128" spans="1:5" ht="12.75">
      <c r="A1128" s="191"/>
      <c r="B1128" s="191"/>
      <c r="C1128" s="192"/>
      <c r="D1128" s="191"/>
      <c r="E1128" s="191"/>
    </row>
    <row r="1129" spans="1:5" ht="12.75">
      <c r="A1129" s="191"/>
      <c r="B1129" s="191"/>
      <c r="C1129" s="192"/>
      <c r="D1129" s="191"/>
      <c r="E1129" s="191"/>
    </row>
    <row r="1130" spans="1:5" ht="12.75">
      <c r="A1130" s="191"/>
      <c r="B1130" s="191"/>
      <c r="C1130" s="192"/>
      <c r="D1130" s="191"/>
      <c r="E1130" s="191"/>
    </row>
    <row r="1131" spans="1:5" ht="12.75">
      <c r="A1131" s="191"/>
      <c r="B1131" s="191"/>
      <c r="C1131" s="192"/>
      <c r="D1131" s="191"/>
      <c r="E1131" s="191"/>
    </row>
    <row r="1132" spans="1:5" ht="12.75">
      <c r="A1132" s="191"/>
      <c r="B1132" s="191"/>
      <c r="C1132" s="192"/>
      <c r="D1132" s="191"/>
      <c r="E1132" s="191"/>
    </row>
    <row r="1133" spans="1:5" ht="12.75">
      <c r="A1133" s="191"/>
      <c r="B1133" s="191"/>
      <c r="C1133" s="192"/>
      <c r="D1133" s="191"/>
      <c r="E1133" s="191"/>
    </row>
    <row r="1134" spans="1:5" ht="12.75">
      <c r="A1134" s="191"/>
      <c r="B1134" s="191"/>
      <c r="C1134" s="192"/>
      <c r="D1134" s="191"/>
      <c r="E1134" s="191"/>
    </row>
    <row r="1135" spans="1:5" ht="12.75">
      <c r="A1135" s="191"/>
      <c r="B1135" s="191"/>
      <c r="C1135" s="192"/>
      <c r="D1135" s="191"/>
      <c r="E1135" s="191"/>
    </row>
    <row r="1136" spans="1:5" ht="12.75">
      <c r="A1136" s="191"/>
      <c r="B1136" s="191"/>
      <c r="C1136" s="192"/>
      <c r="D1136" s="191"/>
      <c r="E1136" s="191"/>
    </row>
    <row r="1137" spans="1:5" ht="12.75">
      <c r="A1137" s="191"/>
      <c r="B1137" s="191"/>
      <c r="C1137" s="192"/>
      <c r="D1137" s="191"/>
      <c r="E1137" s="191"/>
    </row>
    <row r="1138" spans="1:5" ht="12.75">
      <c r="A1138" s="191"/>
      <c r="B1138" s="191"/>
      <c r="C1138" s="192"/>
      <c r="D1138" s="191"/>
      <c r="E1138" s="191"/>
    </row>
    <row r="1139" spans="1:5" ht="12.75">
      <c r="A1139" s="191"/>
      <c r="B1139" s="191"/>
      <c r="C1139" s="192"/>
      <c r="D1139" s="191"/>
      <c r="E1139" s="191"/>
    </row>
    <row r="1140" spans="1:5" ht="12.75">
      <c r="A1140" s="191"/>
      <c r="B1140" s="191"/>
      <c r="C1140" s="192"/>
      <c r="D1140" s="191"/>
      <c r="E1140" s="191"/>
    </row>
    <row r="1141" spans="1:5" ht="12.75">
      <c r="A1141" s="191"/>
      <c r="B1141" s="191"/>
      <c r="C1141" s="192"/>
      <c r="D1141" s="191"/>
      <c r="E1141" s="191"/>
    </row>
    <row r="1142" spans="1:5" ht="12.75">
      <c r="A1142" s="191"/>
      <c r="B1142" s="191"/>
      <c r="C1142" s="192"/>
      <c r="D1142" s="191"/>
      <c r="E1142" s="191"/>
    </row>
    <row r="1143" spans="1:5" ht="12.75">
      <c r="A1143" s="191"/>
      <c r="B1143" s="191"/>
      <c r="C1143" s="192"/>
      <c r="D1143" s="191"/>
      <c r="E1143" s="191"/>
    </row>
    <row r="1144" spans="1:5" ht="12.75">
      <c r="A1144" s="191"/>
      <c r="B1144" s="191"/>
      <c r="C1144" s="192"/>
      <c r="D1144" s="191"/>
      <c r="E1144" s="191"/>
    </row>
    <row r="1145" spans="1:5" ht="12.75">
      <c r="A1145" s="191"/>
      <c r="B1145" s="191"/>
      <c r="C1145" s="192"/>
      <c r="D1145" s="191"/>
      <c r="E1145" s="191"/>
    </row>
    <row r="1146" spans="1:5" ht="12.75">
      <c r="A1146" s="191"/>
      <c r="B1146" s="191"/>
      <c r="C1146" s="192"/>
      <c r="D1146" s="191"/>
      <c r="E1146" s="191"/>
    </row>
    <row r="1147" spans="1:5" ht="12.75">
      <c r="A1147" s="191"/>
      <c r="B1147" s="191"/>
      <c r="C1147" s="192"/>
      <c r="D1147" s="191"/>
      <c r="E1147" s="191"/>
    </row>
    <row r="1148" spans="1:5" ht="12.75">
      <c r="A1148" s="191"/>
      <c r="B1148" s="191"/>
      <c r="C1148" s="192"/>
      <c r="D1148" s="191"/>
      <c r="E1148" s="191"/>
    </row>
    <row r="1149" spans="1:5" ht="12.75">
      <c r="A1149" s="191"/>
      <c r="B1149" s="191"/>
      <c r="C1149" s="192"/>
      <c r="D1149" s="191"/>
      <c r="E1149" s="191"/>
    </row>
    <row r="1150" spans="1:5" ht="12.75">
      <c r="A1150" s="191"/>
      <c r="B1150" s="191"/>
      <c r="C1150" s="192"/>
      <c r="D1150" s="191"/>
      <c r="E1150" s="191"/>
    </row>
    <row r="1151" spans="1:5" ht="12.75">
      <c r="A1151" s="191"/>
      <c r="B1151" s="191"/>
      <c r="C1151" s="192"/>
      <c r="D1151" s="191"/>
      <c r="E1151" s="191"/>
    </row>
    <row r="1152" spans="1:5" ht="12.75">
      <c r="A1152" s="191"/>
      <c r="B1152" s="191"/>
      <c r="C1152" s="192"/>
      <c r="D1152" s="191"/>
      <c r="E1152" s="191"/>
    </row>
    <row r="1153" spans="1:5" ht="12.75">
      <c r="A1153" s="191"/>
      <c r="B1153" s="191"/>
      <c r="C1153" s="192"/>
      <c r="D1153" s="191"/>
      <c r="E1153" s="191"/>
    </row>
    <row r="1154" spans="1:5" ht="12.75">
      <c r="A1154" s="191"/>
      <c r="B1154" s="191"/>
      <c r="C1154" s="192"/>
      <c r="D1154" s="191"/>
      <c r="E1154" s="191"/>
    </row>
    <row r="1155" spans="1:5" ht="12.75">
      <c r="A1155" s="191"/>
      <c r="B1155" s="191"/>
      <c r="C1155" s="192"/>
      <c r="D1155" s="191"/>
      <c r="E1155" s="191"/>
    </row>
    <row r="1156" spans="1:5" ht="12.75">
      <c r="A1156" s="191"/>
      <c r="B1156" s="191"/>
      <c r="C1156" s="192"/>
      <c r="D1156" s="191"/>
      <c r="E1156" s="191"/>
    </row>
    <row r="1157" spans="1:5" ht="12.75">
      <c r="A1157" s="191"/>
      <c r="B1157" s="191"/>
      <c r="C1157" s="192"/>
      <c r="D1157" s="191"/>
      <c r="E1157" s="191"/>
    </row>
    <row r="1158" spans="1:5" ht="12.75">
      <c r="A1158" s="191"/>
      <c r="B1158" s="191"/>
      <c r="C1158" s="192"/>
      <c r="D1158" s="191"/>
      <c r="E1158" s="191"/>
    </row>
    <row r="1159" spans="1:5" ht="12.75">
      <c r="A1159" s="191"/>
      <c r="B1159" s="191"/>
      <c r="C1159" s="192"/>
      <c r="D1159" s="191"/>
      <c r="E1159" s="191"/>
    </row>
    <row r="1160" spans="1:5" ht="12.75">
      <c r="A1160" s="191"/>
      <c r="B1160" s="191"/>
      <c r="C1160" s="192"/>
      <c r="D1160" s="191"/>
      <c r="E1160" s="191"/>
    </row>
    <row r="1161" spans="1:5" ht="12.75">
      <c r="A1161" s="191"/>
      <c r="B1161" s="191"/>
      <c r="C1161" s="192"/>
      <c r="D1161" s="191"/>
      <c r="E1161" s="191"/>
    </row>
    <row r="1162" spans="1:5" ht="12.75">
      <c r="A1162" s="191"/>
      <c r="B1162" s="191"/>
      <c r="C1162" s="192"/>
      <c r="D1162" s="191"/>
      <c r="E1162" s="191"/>
    </row>
    <row r="1163" spans="1:5" ht="12.75">
      <c r="A1163" s="191"/>
      <c r="B1163" s="191"/>
      <c r="C1163" s="192"/>
      <c r="D1163" s="191"/>
      <c r="E1163" s="191"/>
    </row>
    <row r="1164" spans="1:5" ht="12.75">
      <c r="A1164" s="191"/>
      <c r="B1164" s="191"/>
      <c r="C1164" s="192"/>
      <c r="D1164" s="191"/>
      <c r="E1164" s="191"/>
    </row>
    <row r="1165" spans="1:5" ht="12.75">
      <c r="A1165" s="191"/>
      <c r="B1165" s="191"/>
      <c r="C1165" s="192"/>
      <c r="D1165" s="191"/>
      <c r="E1165" s="191"/>
    </row>
    <row r="1166" spans="1:5" ht="12.75">
      <c r="A1166" s="191"/>
      <c r="B1166" s="191"/>
      <c r="C1166" s="192"/>
      <c r="D1166" s="191"/>
      <c r="E1166" s="191"/>
    </row>
    <row r="1167" spans="1:5" ht="12.75">
      <c r="A1167" s="191"/>
      <c r="B1167" s="191"/>
      <c r="C1167" s="192"/>
      <c r="D1167" s="191"/>
      <c r="E1167" s="191"/>
    </row>
    <row r="1168" spans="1:5" ht="12.75">
      <c r="A1168" s="191"/>
      <c r="B1168" s="191"/>
      <c r="C1168" s="192"/>
      <c r="D1168" s="191"/>
      <c r="E1168" s="191"/>
    </row>
    <row r="1169" spans="1:5" ht="12.75">
      <c r="A1169" s="191"/>
      <c r="B1169" s="191"/>
      <c r="C1169" s="192"/>
      <c r="D1169" s="191"/>
      <c r="E1169" s="191"/>
    </row>
    <row r="1170" spans="1:5" ht="12.75">
      <c r="A1170" s="191"/>
      <c r="B1170" s="191"/>
      <c r="C1170" s="192"/>
      <c r="D1170" s="191"/>
      <c r="E1170" s="191"/>
    </row>
    <row r="1171" spans="1:5" ht="12.75">
      <c r="A1171" s="191"/>
      <c r="B1171" s="191"/>
      <c r="C1171" s="192"/>
      <c r="D1171" s="191"/>
      <c r="E1171" s="191"/>
    </row>
    <row r="1172" spans="1:5" ht="12.75">
      <c r="A1172" s="191"/>
      <c r="B1172" s="191"/>
      <c r="C1172" s="192"/>
      <c r="D1172" s="191"/>
      <c r="E1172" s="191"/>
    </row>
    <row r="1173" spans="1:5" ht="12.75">
      <c r="A1173" s="191"/>
      <c r="B1173" s="191"/>
      <c r="C1173" s="192"/>
      <c r="D1173" s="191"/>
      <c r="E1173" s="191"/>
    </row>
    <row r="1174" spans="1:5" ht="12.75">
      <c r="A1174" s="191"/>
      <c r="B1174" s="191"/>
      <c r="C1174" s="192"/>
      <c r="D1174" s="191"/>
      <c r="E1174" s="191"/>
    </row>
    <row r="1175" spans="1:5" ht="12.75">
      <c r="A1175" s="191"/>
      <c r="B1175" s="191"/>
      <c r="C1175" s="192"/>
      <c r="D1175" s="191"/>
      <c r="E1175" s="191"/>
    </row>
    <row r="1176" spans="1:5" ht="12.75">
      <c r="A1176" s="191"/>
      <c r="B1176" s="191"/>
      <c r="C1176" s="192"/>
      <c r="D1176" s="191"/>
      <c r="E1176" s="191"/>
    </row>
    <row r="1177" spans="1:5" ht="12.75">
      <c r="A1177" s="191"/>
      <c r="B1177" s="191"/>
      <c r="C1177" s="192"/>
      <c r="D1177" s="191"/>
      <c r="E1177" s="191"/>
    </row>
    <row r="1178" spans="1:5" ht="12.75">
      <c r="A1178" s="191"/>
      <c r="B1178" s="191"/>
      <c r="C1178" s="192"/>
      <c r="D1178" s="191"/>
      <c r="E1178" s="191"/>
    </row>
    <row r="1179" spans="1:5" ht="12.75">
      <c r="A1179" s="191"/>
      <c r="B1179" s="191"/>
      <c r="C1179" s="192"/>
      <c r="D1179" s="191"/>
      <c r="E1179" s="191"/>
    </row>
    <row r="1180" spans="1:5" ht="12.75">
      <c r="A1180" s="191"/>
      <c r="B1180" s="191"/>
      <c r="C1180" s="192"/>
      <c r="D1180" s="191"/>
      <c r="E1180" s="191"/>
    </row>
    <row r="1181" spans="1:5" ht="12.75">
      <c r="A1181" s="191"/>
      <c r="B1181" s="191"/>
      <c r="C1181" s="192"/>
      <c r="D1181" s="191"/>
      <c r="E1181" s="191"/>
    </row>
    <row r="1182" spans="1:5" ht="12.75">
      <c r="A1182" s="191"/>
      <c r="B1182" s="191"/>
      <c r="C1182" s="192"/>
      <c r="D1182" s="191"/>
      <c r="E1182" s="191"/>
    </row>
    <row r="1183" spans="1:5" ht="12.75">
      <c r="A1183" s="191"/>
      <c r="B1183" s="191"/>
      <c r="C1183" s="192"/>
      <c r="D1183" s="191"/>
      <c r="E1183" s="191"/>
    </row>
    <row r="1184" spans="1:5" ht="12.75">
      <c r="A1184" s="191"/>
      <c r="B1184" s="191"/>
      <c r="C1184" s="192"/>
      <c r="D1184" s="191"/>
      <c r="E1184" s="191"/>
    </row>
    <row r="1185" spans="1:5" ht="12.75">
      <c r="A1185" s="191"/>
      <c r="B1185" s="191"/>
      <c r="C1185" s="192"/>
      <c r="D1185" s="191"/>
      <c r="E1185" s="191"/>
    </row>
    <row r="1186" spans="1:5" ht="12.75">
      <c r="A1186" s="191"/>
      <c r="B1186" s="191"/>
      <c r="C1186" s="192"/>
      <c r="D1186" s="191"/>
      <c r="E1186" s="191"/>
    </row>
    <row r="1187" spans="1:5" ht="12.75">
      <c r="A1187" s="191"/>
      <c r="B1187" s="191"/>
      <c r="C1187" s="192"/>
      <c r="D1187" s="191"/>
      <c r="E1187" s="191"/>
    </row>
    <row r="1188" spans="1:5" ht="12.75">
      <c r="A1188" s="191"/>
      <c r="B1188" s="191"/>
      <c r="C1188" s="192"/>
      <c r="D1188" s="191"/>
      <c r="E1188" s="191"/>
    </row>
    <row r="1189" spans="1:5" ht="12.75">
      <c r="A1189" s="191"/>
      <c r="B1189" s="191"/>
      <c r="C1189" s="192"/>
      <c r="D1189" s="191"/>
      <c r="E1189" s="191"/>
    </row>
    <row r="1190" spans="1:5" ht="12.75">
      <c r="A1190" s="191"/>
      <c r="B1190" s="191"/>
      <c r="C1190" s="192"/>
      <c r="D1190" s="191"/>
      <c r="E1190" s="191"/>
    </row>
    <row r="1191" spans="1:5" ht="12.75">
      <c r="A1191" s="191"/>
      <c r="B1191" s="191"/>
      <c r="C1191" s="192"/>
      <c r="D1191" s="191"/>
      <c r="E1191" s="191"/>
    </row>
    <row r="1192" spans="1:5" ht="12.75">
      <c r="A1192" s="191"/>
      <c r="B1192" s="191"/>
      <c r="C1192" s="192"/>
      <c r="D1192" s="191"/>
      <c r="E1192" s="191"/>
    </row>
    <row r="1193" spans="1:5" ht="12.75">
      <c r="A1193" s="191"/>
      <c r="B1193" s="191"/>
      <c r="C1193" s="192"/>
      <c r="D1193" s="191"/>
      <c r="E1193" s="191"/>
    </row>
    <row r="1194" spans="1:5" ht="12.75">
      <c r="A1194" s="191"/>
      <c r="B1194" s="191"/>
      <c r="C1194" s="192"/>
      <c r="D1194" s="191"/>
      <c r="E1194" s="191"/>
    </row>
    <row r="1195" spans="1:5" ht="12.75">
      <c r="A1195" s="191"/>
      <c r="B1195" s="191"/>
      <c r="C1195" s="192"/>
      <c r="D1195" s="191"/>
      <c r="E1195" s="191"/>
    </row>
    <row r="1196" spans="1:5" ht="12.75">
      <c r="A1196" s="191"/>
      <c r="B1196" s="191"/>
      <c r="C1196" s="192"/>
      <c r="D1196" s="191"/>
      <c r="E1196" s="191"/>
    </row>
    <row r="1197" spans="1:5" ht="12.75">
      <c r="A1197" s="191"/>
      <c r="B1197" s="191"/>
      <c r="C1197" s="192"/>
      <c r="D1197" s="191"/>
      <c r="E1197" s="191"/>
    </row>
    <row r="1198" spans="1:5" ht="12.75">
      <c r="A1198" s="191"/>
      <c r="B1198" s="191"/>
      <c r="C1198" s="192"/>
      <c r="D1198" s="191"/>
      <c r="E1198" s="191"/>
    </row>
    <row r="1199" spans="1:5" ht="12.75">
      <c r="A1199" s="191"/>
      <c r="B1199" s="191"/>
      <c r="C1199" s="192"/>
      <c r="D1199" s="191"/>
      <c r="E1199" s="191"/>
    </row>
    <row r="1200" spans="1:5" ht="12.75">
      <c r="A1200" s="191"/>
      <c r="B1200" s="191"/>
      <c r="C1200" s="192"/>
      <c r="D1200" s="191"/>
      <c r="E1200" s="191"/>
    </row>
    <row r="1201" spans="1:5" ht="12.75">
      <c r="A1201" s="191"/>
      <c r="B1201" s="191"/>
      <c r="C1201" s="192"/>
      <c r="D1201" s="191"/>
      <c r="E1201" s="191"/>
    </row>
    <row r="1202" spans="1:5" ht="12.75">
      <c r="A1202" s="191"/>
      <c r="B1202" s="191"/>
      <c r="C1202" s="192"/>
      <c r="D1202" s="191"/>
      <c r="E1202" s="191"/>
    </row>
    <row r="1203" spans="1:5" ht="12.75">
      <c r="A1203" s="191"/>
      <c r="B1203" s="191"/>
      <c r="C1203" s="192"/>
      <c r="D1203" s="191"/>
      <c r="E1203" s="191"/>
    </row>
    <row r="1204" spans="1:5" ht="12.75">
      <c r="A1204" s="191"/>
      <c r="B1204" s="191"/>
      <c r="C1204" s="192"/>
      <c r="D1204" s="191"/>
      <c r="E1204" s="191"/>
    </row>
    <row r="1205" spans="1:5" ht="12.75">
      <c r="A1205" s="191"/>
      <c r="B1205" s="191"/>
      <c r="C1205" s="192"/>
      <c r="D1205" s="191"/>
      <c r="E1205" s="191"/>
    </row>
    <row r="1206" spans="1:5" ht="12.75">
      <c r="A1206" s="191"/>
      <c r="B1206" s="191"/>
      <c r="C1206" s="192"/>
      <c r="D1206" s="191"/>
      <c r="E1206" s="191"/>
    </row>
    <row r="1207" spans="1:5" ht="12.75">
      <c r="A1207" s="191"/>
      <c r="B1207" s="191"/>
      <c r="C1207" s="192"/>
      <c r="D1207" s="191"/>
      <c r="E1207" s="191"/>
    </row>
    <row r="1208" spans="1:5" ht="12.75">
      <c r="A1208" s="191"/>
      <c r="B1208" s="191"/>
      <c r="C1208" s="192"/>
      <c r="D1208" s="191"/>
      <c r="E1208" s="191"/>
    </row>
    <row r="1209" spans="1:5" ht="12.75">
      <c r="A1209" s="191"/>
      <c r="B1209" s="191"/>
      <c r="C1209" s="192"/>
      <c r="D1209" s="191"/>
      <c r="E1209" s="191"/>
    </row>
    <row r="1210" spans="1:5" ht="12.75">
      <c r="A1210" s="191"/>
      <c r="B1210" s="191"/>
      <c r="C1210" s="192"/>
      <c r="D1210" s="191"/>
      <c r="E1210" s="191"/>
    </row>
    <row r="1211" spans="1:5" ht="12.75">
      <c r="A1211" s="191"/>
      <c r="B1211" s="191"/>
      <c r="C1211" s="192"/>
      <c r="D1211" s="191"/>
      <c r="E1211" s="191"/>
    </row>
    <row r="1212" spans="1:5" ht="12.75">
      <c r="A1212" s="191"/>
      <c r="B1212" s="191"/>
      <c r="C1212" s="192"/>
      <c r="D1212" s="191"/>
      <c r="E1212" s="191"/>
    </row>
    <row r="1213" spans="1:5" ht="12.75">
      <c r="A1213" s="191"/>
      <c r="B1213" s="191"/>
      <c r="C1213" s="192"/>
      <c r="D1213" s="191"/>
      <c r="E1213" s="191"/>
    </row>
    <row r="1214" spans="1:5" ht="12.75">
      <c r="A1214" s="191"/>
      <c r="B1214" s="191"/>
      <c r="C1214" s="192"/>
      <c r="D1214" s="191"/>
      <c r="E1214" s="191"/>
    </row>
    <row r="1215" spans="1:5" ht="12.75">
      <c r="A1215" s="191"/>
      <c r="B1215" s="191"/>
      <c r="C1215" s="192"/>
      <c r="D1215" s="191"/>
      <c r="E1215" s="191"/>
    </row>
    <row r="1216" spans="1:5" ht="12.75">
      <c r="A1216" s="191"/>
      <c r="B1216" s="191"/>
      <c r="C1216" s="192"/>
      <c r="D1216" s="191"/>
      <c r="E1216" s="191"/>
    </row>
    <row r="1217" spans="1:5" ht="12.75">
      <c r="A1217" s="191"/>
      <c r="B1217" s="191"/>
      <c r="C1217" s="192"/>
      <c r="D1217" s="191"/>
      <c r="E1217" s="191"/>
    </row>
    <row r="1218" spans="1:5" ht="12.75">
      <c r="A1218" s="191"/>
      <c r="B1218" s="191"/>
      <c r="C1218" s="192"/>
      <c r="D1218" s="191"/>
      <c r="E1218" s="191"/>
    </row>
    <row r="1219" spans="1:5" ht="12.75">
      <c r="A1219" s="191"/>
      <c r="B1219" s="191"/>
      <c r="C1219" s="192"/>
      <c r="D1219" s="191"/>
      <c r="E1219" s="191"/>
    </row>
    <row r="1220" spans="1:5" ht="12.75">
      <c r="A1220" s="191"/>
      <c r="B1220" s="191"/>
      <c r="C1220" s="192"/>
      <c r="D1220" s="191"/>
      <c r="E1220" s="191"/>
    </row>
    <row r="1221" spans="1:5" ht="12.75">
      <c r="A1221" s="191"/>
      <c r="B1221" s="191"/>
      <c r="C1221" s="192"/>
      <c r="D1221" s="191"/>
      <c r="E1221" s="191"/>
    </row>
    <row r="1222" spans="1:5" ht="12.75">
      <c r="A1222" s="191"/>
      <c r="B1222" s="191"/>
      <c r="C1222" s="192"/>
      <c r="D1222" s="191"/>
      <c r="E1222" s="191"/>
    </row>
    <row r="1223" spans="1:5" ht="12.75">
      <c r="A1223" s="191"/>
      <c r="B1223" s="191"/>
      <c r="C1223" s="192"/>
      <c r="D1223" s="191"/>
      <c r="E1223" s="191"/>
    </row>
    <row r="1224" spans="1:5" ht="12.75">
      <c r="A1224" s="191"/>
      <c r="B1224" s="191"/>
      <c r="C1224" s="192"/>
      <c r="D1224" s="191"/>
      <c r="E1224" s="191"/>
    </row>
    <row r="1225" spans="1:5" ht="12.75">
      <c r="A1225" s="191"/>
      <c r="B1225" s="191"/>
      <c r="C1225" s="192"/>
      <c r="D1225" s="191"/>
      <c r="E1225" s="191"/>
    </row>
    <row r="1226" spans="1:5" ht="12.75">
      <c r="A1226" s="191"/>
      <c r="B1226" s="191"/>
      <c r="C1226" s="192"/>
      <c r="D1226" s="191"/>
      <c r="E1226" s="191"/>
    </row>
    <row r="1227" spans="1:5" ht="12.75">
      <c r="A1227" s="191"/>
      <c r="B1227" s="191"/>
      <c r="C1227" s="192"/>
      <c r="D1227" s="191"/>
      <c r="E1227" s="191"/>
    </row>
    <row r="1228" spans="1:5" ht="12.75">
      <c r="A1228" s="191"/>
      <c r="B1228" s="191"/>
      <c r="C1228" s="192"/>
      <c r="D1228" s="191"/>
      <c r="E1228" s="191"/>
    </row>
    <row r="1229" spans="1:5" ht="12.75">
      <c r="A1229" s="191"/>
      <c r="B1229" s="191"/>
      <c r="C1229" s="192"/>
      <c r="D1229" s="191"/>
      <c r="E1229" s="191"/>
    </row>
    <row r="1230" spans="1:5" ht="12.75">
      <c r="A1230" s="191"/>
      <c r="B1230" s="191"/>
      <c r="C1230" s="192"/>
      <c r="D1230" s="191"/>
      <c r="E1230" s="191"/>
    </row>
    <row r="1231" spans="1:5" ht="12.75">
      <c r="A1231" s="191"/>
      <c r="B1231" s="191"/>
      <c r="C1231" s="192"/>
      <c r="D1231" s="191"/>
      <c r="E1231" s="191"/>
    </row>
    <row r="1232" spans="1:5" ht="12.75">
      <c r="A1232" s="191"/>
      <c r="B1232" s="191"/>
      <c r="C1232" s="192"/>
      <c r="D1232" s="191"/>
      <c r="E1232" s="191"/>
    </row>
    <row r="1233" spans="1:5" ht="12.75">
      <c r="A1233" s="191"/>
      <c r="B1233" s="191"/>
      <c r="C1233" s="192"/>
      <c r="D1233" s="191"/>
      <c r="E1233" s="191"/>
    </row>
    <row r="1234" spans="1:5" ht="12.75">
      <c r="A1234" s="191"/>
      <c r="B1234" s="191"/>
      <c r="C1234" s="192"/>
      <c r="D1234" s="191"/>
      <c r="E1234" s="191"/>
    </row>
    <row r="1235" spans="1:5" ht="12.75">
      <c r="A1235" s="191"/>
      <c r="B1235" s="191"/>
      <c r="C1235" s="192"/>
      <c r="D1235" s="191"/>
      <c r="E1235" s="191"/>
    </row>
    <row r="1236" spans="1:5" ht="12.75">
      <c r="A1236" s="191"/>
      <c r="B1236" s="191"/>
      <c r="C1236" s="192"/>
      <c r="D1236" s="191"/>
      <c r="E1236" s="191"/>
    </row>
    <row r="1237" spans="1:5" ht="12.75">
      <c r="A1237" s="191"/>
      <c r="B1237" s="191"/>
      <c r="C1237" s="192"/>
      <c r="D1237" s="191"/>
      <c r="E1237" s="191"/>
    </row>
    <row r="1238" spans="1:5" ht="12.75">
      <c r="A1238" s="191"/>
      <c r="B1238" s="191"/>
      <c r="C1238" s="192"/>
      <c r="D1238" s="191"/>
      <c r="E1238" s="191"/>
    </row>
    <row r="1239" spans="1:5" ht="12.75">
      <c r="A1239" s="191"/>
      <c r="B1239" s="191"/>
      <c r="C1239" s="192"/>
      <c r="D1239" s="191"/>
      <c r="E1239" s="191"/>
    </row>
    <row r="1240" spans="1:5" ht="12.75">
      <c r="A1240" s="191"/>
      <c r="B1240" s="191"/>
      <c r="C1240" s="192"/>
      <c r="D1240" s="191"/>
      <c r="E1240" s="191"/>
    </row>
    <row r="1241" spans="1:5" ht="12.75">
      <c r="A1241" s="191"/>
      <c r="B1241" s="191"/>
      <c r="C1241" s="192"/>
      <c r="D1241" s="191"/>
      <c r="E1241" s="191"/>
    </row>
    <row r="1242" spans="1:5" ht="12.75">
      <c r="A1242" s="191"/>
      <c r="B1242" s="191"/>
      <c r="C1242" s="192"/>
      <c r="D1242" s="191"/>
      <c r="E1242" s="191"/>
    </row>
    <row r="1243" spans="1:5" ht="12.75">
      <c r="A1243" s="191"/>
      <c r="B1243" s="191"/>
      <c r="C1243" s="192"/>
      <c r="D1243" s="191"/>
      <c r="E1243" s="191"/>
    </row>
    <row r="1244" spans="1:5" ht="12.75">
      <c r="A1244" s="191"/>
      <c r="B1244" s="191"/>
      <c r="C1244" s="192"/>
      <c r="D1244" s="191"/>
      <c r="E1244" s="191"/>
    </row>
    <row r="1245" spans="1:5" ht="12.75">
      <c r="A1245" s="191"/>
      <c r="B1245" s="191"/>
      <c r="C1245" s="192"/>
      <c r="D1245" s="191"/>
      <c r="E1245" s="191"/>
    </row>
    <row r="1246" spans="1:5" ht="12.75">
      <c r="A1246" s="191"/>
      <c r="B1246" s="191"/>
      <c r="C1246" s="192"/>
      <c r="D1246" s="191"/>
      <c r="E1246" s="191"/>
    </row>
    <row r="1247" spans="1:5" ht="12.75">
      <c r="A1247" s="191"/>
      <c r="B1247" s="191"/>
      <c r="C1247" s="192"/>
      <c r="D1247" s="191"/>
      <c r="E1247" s="191"/>
    </row>
    <row r="1248" spans="1:5" ht="12.75">
      <c r="A1248" s="191"/>
      <c r="B1248" s="191"/>
      <c r="C1248" s="192"/>
      <c r="D1248" s="191"/>
      <c r="E1248" s="191"/>
    </row>
  </sheetData>
  <sheetProtection sheet="1" objects="1" scenarios="1"/>
  <mergeCells count="1">
    <mergeCell ref="B1:D1"/>
  </mergeCells>
  <printOptions/>
  <pageMargins left="0.75" right="0.75" top="1" bottom="0.75" header="0.5" footer="0.5"/>
  <pageSetup blackAndWhite="1" fitToHeight="100" fitToWidth="1" horizontalDpi="300" verticalDpi="3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codeName="Sheet2">
    <pageSetUpPr fitToPage="1"/>
  </sheetPr>
  <dimension ref="A1:G22"/>
  <sheetViews>
    <sheetView zoomScale="75" zoomScaleNormal="75" workbookViewId="0" topLeftCell="A1">
      <pane xSplit="3" ySplit="5" topLeftCell="D6" activePane="bottomRight" state="frozen"/>
      <selection pane="topLeft" activeCell="A1" sqref="A1"/>
      <selection pane="topRight" activeCell="D1" sqref="D1"/>
      <selection pane="bottomLeft" activeCell="A6" sqref="A6"/>
      <selection pane="bottomRight" activeCell="A6" sqref="A6"/>
    </sheetView>
  </sheetViews>
  <sheetFormatPr defaultColWidth="9.140625" defaultRowHeight="12.75"/>
  <cols>
    <col min="1" max="1" width="15.7109375" style="1" customWidth="1"/>
    <col min="2" max="2" width="15.140625" style="1" customWidth="1"/>
    <col min="3" max="3" width="4.00390625" style="1" hidden="1" customWidth="1"/>
    <col min="4" max="4" width="16.8515625" style="1" customWidth="1"/>
    <col min="5" max="5" width="15.28125" style="1" customWidth="1"/>
    <col min="6" max="6" width="29.28125" style="1" customWidth="1"/>
    <col min="7" max="7" width="46.7109375" style="1" customWidth="1"/>
    <col min="8" max="8" width="3.421875" style="1" customWidth="1"/>
    <col min="9" max="16384" width="13.421875" style="1" customWidth="1"/>
  </cols>
  <sheetData>
    <row r="1" spans="1:7" s="34" customFormat="1" ht="57" customHeight="1">
      <c r="A1" s="34" t="s">
        <v>19</v>
      </c>
      <c r="G1" s="195">
        <f>'BH'!B6</f>
        <v>0</v>
      </c>
    </row>
    <row r="2" spans="1:7" s="6" customFormat="1" ht="28.5" customHeight="1">
      <c r="A2" s="179"/>
      <c r="B2" s="179"/>
      <c r="G2" s="195">
        <f>'BH'!B8</f>
        <v>0</v>
      </c>
    </row>
    <row r="3" spans="1:7" s="6" customFormat="1" ht="13.5" thickBot="1">
      <c r="A3" s="9" t="s">
        <v>7</v>
      </c>
      <c r="B3" s="10">
        <f>'BH'!B7:F7</f>
        <v>0</v>
      </c>
      <c r="F3" s="11"/>
      <c r="G3" s="196">
        <f>'BH'!B9</f>
        <v>0</v>
      </c>
    </row>
    <row r="4" spans="1:7" s="6" customFormat="1" ht="29.25" customHeight="1" thickBot="1" thickTop="1">
      <c r="A4" s="9" t="s">
        <v>6</v>
      </c>
      <c r="B4" s="10">
        <f ca="1">NOW()</f>
        <v>37875.39227326389</v>
      </c>
      <c r="C4" s="9"/>
      <c r="D4" s="137" t="s">
        <v>102</v>
      </c>
      <c r="E4" s="138"/>
      <c r="F4" s="138"/>
      <c r="G4" s="139"/>
    </row>
    <row r="5" spans="1:7" s="12" customFormat="1" ht="48" customHeight="1" thickBot="1" thickTop="1">
      <c r="A5" s="82" t="s">
        <v>143</v>
      </c>
      <c r="B5" s="82" t="s">
        <v>0</v>
      </c>
      <c r="C5" s="82" t="s">
        <v>5</v>
      </c>
      <c r="D5" s="124" t="s">
        <v>105</v>
      </c>
      <c r="E5" s="124" t="s">
        <v>144</v>
      </c>
      <c r="F5" s="124" t="s">
        <v>145</v>
      </c>
      <c r="G5" s="124" t="s">
        <v>107</v>
      </c>
    </row>
    <row r="6" spans="1:7" ht="13.5" thickTop="1">
      <c r="A6" s="258"/>
      <c r="B6" s="185"/>
      <c r="C6" s="193"/>
      <c r="D6" s="186"/>
      <c r="E6" s="57"/>
      <c r="F6" s="13"/>
      <c r="G6" s="93"/>
    </row>
    <row r="7" spans="1:7" ht="12.75">
      <c r="A7" s="258"/>
      <c r="B7" s="185"/>
      <c r="C7" s="193"/>
      <c r="D7" s="186"/>
      <c r="E7" s="57"/>
      <c r="F7" s="13"/>
      <c r="G7" s="93"/>
    </row>
    <row r="8" spans="1:7" ht="12.75">
      <c r="A8" s="258"/>
      <c r="B8" s="185"/>
      <c r="C8" s="193"/>
      <c r="D8" s="186"/>
      <c r="E8" s="57"/>
      <c r="F8" s="13"/>
      <c r="G8" s="93"/>
    </row>
    <row r="9" spans="1:7" ht="12.75">
      <c r="A9" s="258"/>
      <c r="B9" s="185"/>
      <c r="C9" s="193"/>
      <c r="D9" s="186"/>
      <c r="E9" s="57"/>
      <c r="F9" s="13"/>
      <c r="G9" s="93"/>
    </row>
    <row r="10" spans="1:7" ht="12.75">
      <c r="A10" s="258"/>
      <c r="B10" s="185"/>
      <c r="C10" s="193"/>
      <c r="D10" s="186"/>
      <c r="E10" s="57"/>
      <c r="F10" s="13"/>
      <c r="G10" s="93"/>
    </row>
    <row r="11" spans="1:7" ht="12.75">
      <c r="A11" s="258"/>
      <c r="B11" s="185"/>
      <c r="C11" s="193"/>
      <c r="D11" s="186"/>
      <c r="E11" s="57"/>
      <c r="F11" s="13"/>
      <c r="G11" s="93"/>
    </row>
    <row r="12" spans="1:7" ht="12.75">
      <c r="A12" s="258"/>
      <c r="B12" s="185"/>
      <c r="C12" s="193"/>
      <c r="D12" s="186"/>
      <c r="E12" s="57"/>
      <c r="F12" s="13"/>
      <c r="G12" s="93"/>
    </row>
    <row r="13" spans="1:7" ht="12.75">
      <c r="A13" s="258"/>
      <c r="B13" s="185"/>
      <c r="C13" s="193"/>
      <c r="D13" s="186"/>
      <c r="E13" s="57"/>
      <c r="F13" s="13"/>
      <c r="G13" s="93"/>
    </row>
    <row r="14" spans="1:7" ht="12.75">
      <c r="A14" s="258"/>
      <c r="B14" s="185"/>
      <c r="C14" s="193"/>
      <c r="D14" s="186"/>
      <c r="E14" s="57"/>
      <c r="F14" s="13"/>
      <c r="G14" s="93"/>
    </row>
    <row r="15" spans="1:7" ht="12.75">
      <c r="A15" s="258"/>
      <c r="B15" s="185"/>
      <c r="C15" s="193"/>
      <c r="D15" s="186"/>
      <c r="E15" s="57"/>
      <c r="F15" s="13"/>
      <c r="G15" s="93"/>
    </row>
    <row r="16" spans="1:7" ht="12.75">
      <c r="A16" s="258"/>
      <c r="B16" s="185"/>
      <c r="C16" s="193"/>
      <c r="D16" s="186"/>
      <c r="E16" s="57"/>
      <c r="F16" s="13"/>
      <c r="G16" s="93"/>
    </row>
    <row r="17" spans="1:7" ht="12.75">
      <c r="A17" s="258"/>
      <c r="B17" s="185"/>
      <c r="C17" s="193"/>
      <c r="D17" s="186"/>
      <c r="E17" s="57"/>
      <c r="F17" s="13"/>
      <c r="G17" s="93"/>
    </row>
    <row r="18" spans="1:7" ht="12.75">
      <c r="A18" s="258"/>
      <c r="B18" s="185"/>
      <c r="C18" s="193"/>
      <c r="D18" s="186"/>
      <c r="E18" s="57"/>
      <c r="F18" s="13"/>
      <c r="G18" s="93"/>
    </row>
    <row r="19" spans="1:7" ht="12.75">
      <c r="A19" s="258"/>
      <c r="B19" s="185"/>
      <c r="C19" s="193"/>
      <c r="D19" s="186"/>
      <c r="E19" s="57"/>
      <c r="F19" s="13"/>
      <c r="G19" s="93"/>
    </row>
    <row r="20" spans="1:7" ht="12.75">
      <c r="A20" s="258"/>
      <c r="B20" s="185"/>
      <c r="C20" s="193"/>
      <c r="D20" s="186"/>
      <c r="E20" s="57"/>
      <c r="F20" s="13"/>
      <c r="G20" s="93"/>
    </row>
    <row r="21" spans="1:7" ht="12.75">
      <c r="A21" s="258"/>
      <c r="B21" s="185"/>
      <c r="C21" s="193"/>
      <c r="D21" s="186"/>
      <c r="E21" s="57"/>
      <c r="F21" s="13"/>
      <c r="G21" s="93"/>
    </row>
    <row r="22" spans="1:7" ht="18.75" thickBot="1">
      <c r="A22" s="323" t="s">
        <v>15</v>
      </c>
      <c r="B22" s="84"/>
      <c r="C22" s="84"/>
      <c r="D22" s="324">
        <f>SUM(D6:D21)</f>
        <v>0</v>
      </c>
      <c r="E22" s="84"/>
      <c r="F22" s="324">
        <f>SUM(F6:F21)</f>
        <v>0</v>
      </c>
      <c r="G22" s="85"/>
    </row>
    <row r="23" ht="13.5" thickTop="1"/>
  </sheetData>
  <sheetProtection sheet="1" objects="1" scenarios="1"/>
  <hyperlinks>
    <hyperlink ref="A1:IV1" location="Shell!A1" display="Shell!A1"/>
  </hyperlinks>
  <printOptions/>
  <pageMargins left="0.75" right="0.75" top="1" bottom="1" header="0.5" footer="0.5"/>
  <pageSetup blackAndWhite="1" fitToHeight="1" fitToWidth="1" horizontalDpi="300" verticalDpi="300" orientation="landscape" scale="86" r:id="rId4"/>
  <drawing r:id="rId3"/>
  <legacyDrawing r:id="rId2"/>
</worksheet>
</file>

<file path=xl/worksheets/sheet12.xml><?xml version="1.0" encoding="utf-8"?>
<worksheet xmlns="http://schemas.openxmlformats.org/spreadsheetml/2006/main" xmlns:r="http://schemas.openxmlformats.org/officeDocument/2006/relationships">
  <sheetPr codeName="Sheet3"/>
  <dimension ref="A1:E56"/>
  <sheetViews>
    <sheetView zoomScale="75" zoomScaleNormal="75" workbookViewId="0" topLeftCell="A1">
      <pane xSplit="4" ySplit="1" topLeftCell="E2" activePane="bottomRight" state="frozen"/>
      <selection pane="topLeft" activeCell="A1" sqref="A1"/>
      <selection pane="topRight" activeCell="E1" sqref="E1"/>
      <selection pane="bottomLeft" activeCell="A2" sqref="A2"/>
      <selection pane="bottomRight" activeCell="G112" sqref="G112"/>
    </sheetView>
  </sheetViews>
  <sheetFormatPr defaultColWidth="9.140625" defaultRowHeight="12.75"/>
  <cols>
    <col min="1" max="1" width="9.140625" style="1" customWidth="1"/>
    <col min="2" max="2" width="13.140625" style="1" customWidth="1"/>
    <col min="3" max="3" width="21.421875" style="1" customWidth="1"/>
    <col min="4" max="4" width="47.57421875" style="1" customWidth="1"/>
    <col min="5" max="6" width="10.140625" style="1" bestFit="1" customWidth="1"/>
    <col min="7" max="16384" width="9.140625" style="1" customWidth="1"/>
  </cols>
  <sheetData>
    <row r="1" s="6" customFormat="1" ht="62.25" customHeight="1">
      <c r="A1" s="34" t="s">
        <v>19</v>
      </c>
    </row>
    <row r="2" ht="12.75">
      <c r="A2" s="18"/>
    </row>
    <row r="3" s="70" customFormat="1" ht="18">
      <c r="B3" s="126">
        <f>'BH'!B6</f>
        <v>0</v>
      </c>
    </row>
    <row r="4" spans="1:4" ht="27" customHeight="1">
      <c r="A4" s="112"/>
      <c r="B4" s="427" t="s">
        <v>118</v>
      </c>
      <c r="C4" s="427"/>
      <c r="D4" s="427"/>
    </row>
    <row r="5" spans="2:4" ht="12.75">
      <c r="B5" s="400">
        <f>'BH'!B7</f>
        <v>0</v>
      </c>
      <c r="C5" s="14" t="s">
        <v>10</v>
      </c>
      <c r="D5" s="400">
        <f ca="1">NOW()</f>
        <v>37875.39227326389</v>
      </c>
    </row>
    <row r="6" ht="12.75"/>
    <row r="7" s="70" customFormat="1" ht="12.75">
      <c r="B7" s="135" t="s">
        <v>59</v>
      </c>
    </row>
    <row r="8" spans="2:4" s="70" customFormat="1" ht="12.75">
      <c r="B8" s="128" t="str">
        <f>CHS!I9</f>
        <v>&lt;7/8"</v>
      </c>
      <c r="D8" s="129">
        <f>CHS!H113</f>
        <v>0</v>
      </c>
    </row>
    <row r="9" spans="2:4" s="70" customFormat="1" ht="12.75">
      <c r="B9" s="128" t="str">
        <f>CHS!K9</f>
        <v>&gt;7/8" and &lt;1"</v>
      </c>
      <c r="D9" s="129">
        <f>CHS!J113</f>
        <v>0</v>
      </c>
    </row>
    <row r="10" spans="2:4" s="70" customFormat="1" ht="12.75">
      <c r="B10" s="128" t="str">
        <f>CHS!M9</f>
        <v>1"</v>
      </c>
      <c r="D10" s="129">
        <f>CHS!L113</f>
        <v>0</v>
      </c>
    </row>
    <row r="11" spans="2:4" s="70" customFormat="1" ht="12.75">
      <c r="B11" s="128" t="str">
        <f>CHS!O9</f>
        <v>&gt;1"</v>
      </c>
      <c r="D11" s="129">
        <f>CHS!N113</f>
        <v>0</v>
      </c>
    </row>
    <row r="12" spans="2:4" s="70" customFormat="1" ht="12.75">
      <c r="B12" s="128" t="s">
        <v>86</v>
      </c>
      <c r="D12" s="129">
        <f>CHS!P113</f>
        <v>0</v>
      </c>
    </row>
    <row r="13" spans="2:4" s="70" customFormat="1" ht="12.75">
      <c r="B13" s="135" t="s">
        <v>65</v>
      </c>
      <c r="D13" s="129">
        <f>SUM(D8:D12)</f>
        <v>0</v>
      </c>
    </row>
    <row r="14" spans="2:4" s="70" customFormat="1" ht="12.75">
      <c r="B14" s="135" t="s">
        <v>60</v>
      </c>
      <c r="C14" s="127"/>
      <c r="D14" s="129"/>
    </row>
    <row r="15" spans="2:4" s="70" customFormat="1" ht="12.75">
      <c r="B15" s="128" t="s">
        <v>62</v>
      </c>
      <c r="C15" s="128"/>
      <c r="D15" s="129">
        <f>CSP!E47</f>
        <v>0</v>
      </c>
    </row>
    <row r="16" spans="2:3" s="70" customFormat="1" ht="12.75">
      <c r="B16" s="128" t="s">
        <v>146</v>
      </c>
      <c r="C16" s="128"/>
    </row>
    <row r="17" spans="2:4" s="70" customFormat="1" ht="15.75">
      <c r="B17" s="130"/>
      <c r="C17" s="128">
        <f>IF(OR(Program!T12="Grand Total",Program!T12="")=FALSE,Program!T12,"")</f>
      </c>
      <c r="D17" s="129">
        <f>IF(C17&lt;&gt;"",VLOOKUP(C17,category_report,2,FALSE),"")</f>
      </c>
    </row>
    <row r="18" spans="2:4" s="70" customFormat="1" ht="15.75">
      <c r="B18" s="130"/>
      <c r="C18" s="128">
        <f>IF(OR(Program!T13="Grand Total",Program!T13="")=FALSE,Program!T13,"")</f>
      </c>
      <c r="D18" s="129">
        <f>IF(C18&lt;&gt;"",VLOOKUP(C18,category_report,2,FALSE),"")</f>
      </c>
    </row>
    <row r="19" spans="2:4" s="70" customFormat="1" ht="15.75">
      <c r="B19" s="130"/>
      <c r="C19" s="128">
        <f>IF(OR(Program!T14="Grand Total",Program!T14="")=FALSE,Program!T14,"")</f>
      </c>
      <c r="D19" s="129">
        <f aca="true" t="shared" si="0" ref="D19:D25">IF(C19&lt;&gt;"",VLOOKUP(C19,category_report,2,FALSE),"")</f>
      </c>
    </row>
    <row r="20" spans="2:4" s="70" customFormat="1" ht="15.75">
      <c r="B20" s="130"/>
      <c r="C20" s="128">
        <f>IF(OR(Program!T15="Grand Total",Program!T15="")=FALSE,Program!T15,"")</f>
      </c>
      <c r="D20" s="129">
        <f t="shared" si="0"/>
      </c>
    </row>
    <row r="21" spans="2:4" s="70" customFormat="1" ht="15.75">
      <c r="B21" s="130"/>
      <c r="C21" s="128">
        <f>IF(OR(Program!T16="Grand Total",Program!T16="")=FALSE,Program!T16,"")</f>
      </c>
      <c r="D21" s="129">
        <f t="shared" si="0"/>
      </c>
    </row>
    <row r="22" spans="2:4" s="70" customFormat="1" ht="15.75">
      <c r="B22" s="130"/>
      <c r="C22" s="128">
        <f>IF(OR(Program!T17="Grand Total",Program!T17="")=FALSE,Program!T17,"")</f>
      </c>
      <c r="D22" s="129">
        <f t="shared" si="0"/>
      </c>
    </row>
    <row r="23" spans="2:4" s="70" customFormat="1" ht="15.75">
      <c r="B23" s="130"/>
      <c r="C23" s="128">
        <f>IF(OR(Program!T18="Grand Total",Program!T18="")=FALSE,Program!T18,"")</f>
      </c>
      <c r="D23" s="129">
        <f t="shared" si="0"/>
      </c>
    </row>
    <row r="24" spans="2:4" s="70" customFormat="1" ht="15.75">
      <c r="B24" s="130"/>
      <c r="C24" s="128">
        <f>IF(OR(Program!T19="Grand Total",Program!T19="")=FALSE,Program!T19,"")</f>
      </c>
      <c r="D24" s="129">
        <f t="shared" si="0"/>
      </c>
    </row>
    <row r="25" spans="2:4" s="70" customFormat="1" ht="15.75">
      <c r="B25" s="130"/>
      <c r="C25" s="128">
        <f>IF(OR(Program!T21="Grand Total",Program!T21="")=FALSE,Program!T21,"")</f>
      </c>
      <c r="D25" s="129">
        <f t="shared" si="0"/>
      </c>
    </row>
    <row r="26" spans="2:5" s="70" customFormat="1" ht="15.75">
      <c r="B26" s="130"/>
      <c r="C26" s="128">
        <f>IF(D25&lt;&gt;"","Other","")</f>
      </c>
      <c r="D26" s="129">
        <f>IF(C26="other",VLOOKUP("Grand Total",category_report,2,FALSE)-SUM(D17:D25),"")</f>
      </c>
      <c r="E26" s="129"/>
    </row>
    <row r="27" spans="2:4" s="70" customFormat="1" ht="12.75">
      <c r="B27" s="135" t="s">
        <v>120</v>
      </c>
      <c r="C27" s="127"/>
      <c r="D27" s="131"/>
    </row>
    <row r="28" spans="2:4" s="70" customFormat="1" ht="12.75">
      <c r="B28" s="135"/>
      <c r="C28" s="128">
        <f>IF(AND('CA'!F6&lt;&gt;"fully depreciated",'CA'!F6&lt;&gt;""),'CA'!A6,"")</f>
      </c>
      <c r="D28" s="129">
        <f>IF(AND('CA'!F6&lt;&gt;"fully depreciated",'CA'!F6&lt;&gt;""),'CA'!F6,"")</f>
      </c>
    </row>
    <row r="29" spans="2:4" s="70" customFormat="1" ht="12.75">
      <c r="B29" s="135"/>
      <c r="C29" s="128">
        <f>IF(AND('CA'!F7&lt;&gt;"fully depreciated",'CA'!F7&lt;&gt;""),'CA'!A7,"")</f>
      </c>
      <c r="D29" s="129">
        <f>IF(AND('CA'!F7&lt;&gt;"fully depreciated",'CA'!F7&lt;&gt;""),'CA'!F7,"")</f>
      </c>
    </row>
    <row r="30" spans="2:4" s="70" customFormat="1" ht="12.75">
      <c r="B30" s="135"/>
      <c r="C30" s="128">
        <f>IF(AND('CA'!F8&lt;&gt;"fully depreciated",'CA'!F8&lt;&gt;""),'CA'!A8,"")</f>
      </c>
      <c r="D30" s="129">
        <f>IF(AND('CA'!F8&lt;&gt;"fully depreciated",'CA'!F8&lt;&gt;""),'CA'!F8,"")</f>
      </c>
    </row>
    <row r="31" spans="2:4" s="70" customFormat="1" ht="12.75">
      <c r="B31" s="135"/>
      <c r="C31" s="128">
        <f>IF(AND('CA'!F9&lt;&gt;"fully depreciated",'CA'!F9&lt;&gt;""),'CA'!A9,"")</f>
      </c>
      <c r="D31" s="129">
        <f>IF(AND('CA'!F9&lt;&gt;"fully depreciated",'CA'!F9&lt;&gt;""),'CA'!F9,"")</f>
      </c>
    </row>
    <row r="32" spans="2:4" s="70" customFormat="1" ht="12.75">
      <c r="B32" s="135"/>
      <c r="C32" s="128">
        <f>IF(AND('CA'!F10&lt;&gt;"fully depreciated",'CA'!F10&lt;&gt;""),'CA'!A10,"")</f>
      </c>
      <c r="D32" s="129">
        <f>IF(AND('CA'!F10&lt;&gt;"fully depreciated",'CA'!F10&lt;&gt;""),'CA'!F10,"")</f>
      </c>
    </row>
    <row r="33" spans="2:4" s="70" customFormat="1" ht="12.75">
      <c r="B33" s="135"/>
      <c r="C33" s="128">
        <f>IF(AND('CA'!F11&lt;&gt;"fully depreciated",'CA'!F11&lt;&gt;""),'CA'!A11,"")</f>
      </c>
      <c r="D33" s="129">
        <f>IF(AND('CA'!F11&lt;&gt;"fully depreciated",'CA'!F11&lt;&gt;""),'CA'!F11,"")</f>
      </c>
    </row>
    <row r="34" spans="2:4" s="70" customFormat="1" ht="12.75">
      <c r="B34" s="135"/>
      <c r="C34" s="128">
        <f>IF(AND('CA'!F12&lt;&gt;"fully depreciated",'CA'!F12&lt;&gt;""),'CA'!A12,"")</f>
      </c>
      <c r="D34" s="129">
        <f>IF(AND('CA'!F12&lt;&gt;"fully depreciated",'CA'!F12&lt;&gt;""),'CA'!F12,"")</f>
      </c>
    </row>
    <row r="35" spans="2:4" s="70" customFormat="1" ht="12.75">
      <c r="B35" s="135"/>
      <c r="C35" s="128">
        <f>IF(AND('CA'!F13&lt;&gt;"fully depreciated",'CA'!F13&lt;&gt;""),'CA'!A13,"")</f>
      </c>
      <c r="D35" s="129">
        <f>IF(AND('CA'!F13&lt;&gt;"fully depreciated",'CA'!F13&lt;&gt;""),'CA'!F13,"")</f>
      </c>
    </row>
    <row r="36" spans="2:4" s="70" customFormat="1" ht="12.75">
      <c r="B36" s="135"/>
      <c r="C36" s="128">
        <f>IF(AND('CA'!F14&lt;&gt;"fully depreciated",'CA'!F14&lt;&gt;""),'CA'!A14,"")</f>
      </c>
      <c r="D36" s="129">
        <f>IF(AND('CA'!F14&lt;&gt;"fully depreciated",'CA'!F14&lt;&gt;""),'CA'!F14,"")</f>
      </c>
    </row>
    <row r="37" spans="2:4" s="70" customFormat="1" ht="12.75">
      <c r="B37" s="135"/>
      <c r="C37" s="128">
        <f>IF(AND('CA'!F15&lt;&gt;"fully depreciated",'CA'!F15&lt;&gt;""),'CA'!A15,"")</f>
      </c>
      <c r="D37" s="129">
        <f>IF(AND('CA'!F15&lt;&gt;"fully depreciated",'CA'!F15&lt;&gt;""),'CA'!F15,"")</f>
      </c>
    </row>
    <row r="38" spans="2:4" s="70" customFormat="1" ht="12.75">
      <c r="B38" s="135"/>
      <c r="C38" s="128">
        <f>IF(AND('CA'!F16&lt;&gt;"fully depreciated",'CA'!F16&lt;&gt;""),'CA'!A16,"")</f>
      </c>
      <c r="D38" s="129">
        <f>IF(AND('CA'!F16&lt;&gt;"fully depreciated",'CA'!F16&lt;&gt;""),'CA'!F16,"")</f>
      </c>
    </row>
    <row r="39" spans="3:4" s="70" customFormat="1" ht="12.75">
      <c r="C39" s="128">
        <f>IF(AND('CA'!F17&lt;&gt;"fully depreciated",'CA'!F17&lt;&gt;""),'CA'!A17,"")</f>
      </c>
      <c r="D39" s="129">
        <f>IF(AND('CA'!F17&lt;&gt;"fully depreciated",'CA'!F17&lt;&gt;""),'CA'!F17,"")</f>
      </c>
    </row>
    <row r="40" spans="3:4" s="70" customFormat="1" ht="12.75">
      <c r="C40" s="128">
        <f>IF(AND('CA'!F18&lt;&gt;"fully depreciated",'CA'!F18&lt;&gt;""),'CA'!A18,"")</f>
      </c>
      <c r="D40" s="129">
        <f>IF(AND('CA'!F18&lt;&gt;"fully depreciated",'CA'!F18&lt;&gt;""),'CA'!F18,"")</f>
      </c>
    </row>
    <row r="41" spans="3:4" s="70" customFormat="1" ht="12.75">
      <c r="C41" s="128">
        <f>IF(AND('CA'!F19&lt;&gt;"fully depreciated",'CA'!F19&lt;&gt;""),'CA'!A19,"")</f>
      </c>
      <c r="D41" s="129">
        <f>IF(AND('CA'!F19&lt;&gt;"fully depreciated",'CA'!F19&lt;&gt;""),'CA'!F19,"")</f>
      </c>
    </row>
    <row r="42" spans="2:4" s="70" customFormat="1" ht="12.75">
      <c r="B42" s="128"/>
      <c r="C42" s="128">
        <f>IF(AND('CA'!F20&lt;&gt;"fully depreciated",'CA'!F20&lt;&gt;""),'CA'!A20,"")</f>
      </c>
      <c r="D42" s="129">
        <f>IF(AND('CA'!F20&lt;&gt;"fully depreciated",'CA'!F20&lt;&gt;""),'CA'!F20,"")</f>
      </c>
    </row>
    <row r="43" spans="2:4" s="70" customFormat="1" ht="12.75">
      <c r="B43" s="128"/>
      <c r="C43" s="128">
        <f>IF(AND('CA'!F21&lt;&gt;"fully depreciated",'CA'!F21&lt;&gt;""),'CA'!A21,"")</f>
      </c>
      <c r="D43" s="129">
        <f>IF(AND('CA'!F21&lt;&gt;"fully depreciated",'CA'!F21&lt;&gt;""),'CA'!F21,"")</f>
      </c>
    </row>
    <row r="44" spans="2:4" s="70" customFormat="1" ht="12.75">
      <c r="B44" s="135" t="s">
        <v>135</v>
      </c>
      <c r="C44" s="128"/>
      <c r="D44" s="129">
        <f>SUM(D15:D43)</f>
        <v>0</v>
      </c>
    </row>
    <row r="45" spans="2:4" s="70" customFormat="1" ht="12.75">
      <c r="B45" s="135" t="s">
        <v>16</v>
      </c>
      <c r="C45" s="132"/>
      <c r="D45" s="133">
        <f>SUM(D8:D12)-SUM(D15)-SUM(D17:D26)-SUM(D28:D43)</f>
        <v>0</v>
      </c>
    </row>
    <row r="46" spans="2:4" s="70" customFormat="1" ht="15.75">
      <c r="B46" s="127" t="s">
        <v>87</v>
      </c>
      <c r="C46" s="16"/>
      <c r="D46" s="134"/>
    </row>
    <row r="47" spans="2:4" s="70" customFormat="1" ht="12.75">
      <c r="B47" s="127" t="s">
        <v>23</v>
      </c>
      <c r="C47" s="132"/>
      <c r="D47" s="133">
        <f>IF(D46*D45&gt;0,D46*D45,0)</f>
        <v>0</v>
      </c>
    </row>
    <row r="48" spans="2:4" s="70" customFormat="1" ht="12.75">
      <c r="B48" s="127" t="s">
        <v>22</v>
      </c>
      <c r="C48" s="132"/>
      <c r="D48" s="133">
        <f>D45-D47</f>
        <v>0</v>
      </c>
    </row>
    <row r="49" spans="2:4" s="70" customFormat="1" ht="15.75">
      <c r="B49" s="16"/>
      <c r="C49" s="132"/>
      <c r="D49" s="132"/>
    </row>
    <row r="50" spans="2:4" s="70" customFormat="1" ht="15.75">
      <c r="B50" s="16"/>
      <c r="C50" s="132"/>
      <c r="D50" s="132"/>
    </row>
    <row r="51" s="70" customFormat="1" ht="12.75"/>
    <row r="52" s="70" customFormat="1" ht="12.75">
      <c r="E52" s="133"/>
    </row>
    <row r="53" s="70" customFormat="1" ht="12.75">
      <c r="E53" s="133"/>
    </row>
    <row r="54" s="70" customFormat="1" ht="12.75">
      <c r="E54" s="133"/>
    </row>
    <row r="55" s="70" customFormat="1" ht="12.75">
      <c r="E55" s="133"/>
    </row>
    <row r="56" s="70" customFormat="1" ht="12.75">
      <c r="E56" s="133"/>
    </row>
    <row r="57" s="70" customFormat="1" ht="12.75"/>
    <row r="58" s="70" customFormat="1" ht="12.75"/>
    <row r="59" s="70" customFormat="1" ht="12.75"/>
    <row r="60" s="70" customFormat="1" ht="12.75"/>
    <row r="61" s="70" customFormat="1" ht="12.75"/>
    <row r="62" s="70" customFormat="1" ht="12.75"/>
    <row r="63" s="70" customFormat="1" ht="12.75"/>
    <row r="64" s="70" customFormat="1" ht="12.75"/>
    <row r="65" s="70" customFormat="1" ht="12.75"/>
    <row r="66" s="70" customFormat="1" ht="12.75"/>
    <row r="67" s="70" customFormat="1" ht="12.75"/>
    <row r="68" s="70" customFormat="1" ht="12.75"/>
    <row r="69" s="70" customFormat="1" ht="12.75"/>
    <row r="70" s="70" customFormat="1" ht="12.75"/>
    <row r="71" s="70" customFormat="1" ht="12.75"/>
    <row r="72" s="70" customFormat="1" ht="12.75"/>
    <row r="73" s="70" customFormat="1" ht="12.75"/>
    <row r="74" s="70" customFormat="1" ht="12.75"/>
    <row r="75" s="70" customFormat="1" ht="12.75"/>
    <row r="76" s="70" customFormat="1" ht="12.75"/>
    <row r="77" s="70" customFormat="1" ht="12.75"/>
    <row r="78" s="70" customFormat="1" ht="12.75"/>
    <row r="79" s="70" customFormat="1" ht="12.75"/>
    <row r="80" s="70" customFormat="1" ht="12.75"/>
    <row r="81" s="70" customFormat="1" ht="12.75"/>
    <row r="82" s="70" customFormat="1" ht="12.75"/>
    <row r="83" s="70" customFormat="1" ht="12.75"/>
    <row r="84" s="70" customFormat="1" ht="12.75"/>
    <row r="85" s="70" customFormat="1" ht="12.75"/>
    <row r="86" s="70" customFormat="1" ht="12.75"/>
    <row r="87" s="70" customFormat="1" ht="12.75"/>
    <row r="88" s="70" customFormat="1" ht="12.75"/>
    <row r="89" s="70" customFormat="1" ht="12.75"/>
    <row r="90" s="70" customFormat="1" ht="12.75"/>
    <row r="91" s="70" customFormat="1" ht="12.75"/>
    <row r="92" s="70" customFormat="1" ht="12.75"/>
    <row r="93" s="70" customFormat="1" ht="12.75"/>
    <row r="94" s="70" customFormat="1" ht="12.75"/>
    <row r="95" s="70" customFormat="1" ht="12.75"/>
    <row r="96" s="70" customFormat="1" ht="12.75"/>
    <row r="97" s="70" customFormat="1" ht="12.75"/>
    <row r="98" s="70" customFormat="1" ht="12.75"/>
    <row r="99" s="70" customFormat="1" ht="12.75"/>
    <row r="100" s="70" customFormat="1" ht="12.75"/>
    <row r="101" s="70" customFormat="1" ht="12.75"/>
    <row r="102" s="70" customFormat="1" ht="12.75"/>
    <row r="103" s="70" customFormat="1" ht="12.75"/>
    <row r="104" s="70" customFormat="1" ht="12.75"/>
    <row r="105" s="70" customFormat="1" ht="12.75"/>
    <row r="106" s="70" customFormat="1" ht="12.75"/>
    <row r="107" s="70" customFormat="1" ht="12.75"/>
    <row r="108" s="70" customFormat="1" ht="12.75"/>
    <row r="109" s="70" customFormat="1" ht="12.75"/>
    <row r="110" s="70" customFormat="1" ht="12.75"/>
    <row r="111" s="70" customFormat="1" ht="12.75"/>
    <row r="112" s="70" customFormat="1" ht="12.75"/>
    <row r="113" s="70" customFormat="1" ht="12.75"/>
    <row r="114" s="70" customFormat="1" ht="12.75"/>
    <row r="115" s="70" customFormat="1" ht="12.75"/>
    <row r="116" s="70" customFormat="1" ht="12.75"/>
    <row r="117" s="70" customFormat="1" ht="12.75"/>
    <row r="118" s="70" customFormat="1" ht="12.75"/>
    <row r="119" s="70" customFormat="1" ht="12.75"/>
    <row r="120" s="70" customFormat="1" ht="12.75"/>
    <row r="121" s="70" customFormat="1" ht="12.75"/>
    <row r="122" s="70" customFormat="1" ht="12.75"/>
    <row r="123" s="70" customFormat="1" ht="12.75"/>
    <row r="124" s="70" customFormat="1" ht="12.75"/>
    <row r="125" s="70" customFormat="1" ht="12.75"/>
    <row r="126" s="70" customFormat="1" ht="12.75"/>
    <row r="127" s="70" customFormat="1" ht="12.75"/>
    <row r="128" s="70" customFormat="1" ht="12.75"/>
    <row r="129" s="70" customFormat="1" ht="12.75"/>
    <row r="130" s="70" customFormat="1" ht="12.75"/>
    <row r="131" s="70" customFormat="1" ht="12.75"/>
    <row r="132" s="70" customFormat="1" ht="12.75"/>
    <row r="133" s="70" customFormat="1" ht="12.75"/>
    <row r="134" s="70" customFormat="1" ht="12.75"/>
    <row r="135" s="70" customFormat="1" ht="12.75"/>
    <row r="136" s="70" customFormat="1" ht="12.75"/>
    <row r="137" s="70" customFormat="1" ht="12.75"/>
    <row r="138" s="70" customFormat="1" ht="12.75"/>
    <row r="139" s="70" customFormat="1" ht="12.75"/>
    <row r="140" s="70" customFormat="1" ht="12.75"/>
    <row r="141" s="70" customFormat="1" ht="12.75"/>
    <row r="142" s="70" customFormat="1" ht="12.75"/>
    <row r="143" s="70" customFormat="1" ht="12.75"/>
    <row r="144" s="70" customFormat="1" ht="12.75"/>
    <row r="145" s="70" customFormat="1" ht="12.75"/>
    <row r="146" s="70" customFormat="1" ht="12.75"/>
    <row r="147" s="70" customFormat="1" ht="12.75"/>
    <row r="148" s="70" customFormat="1" ht="12.75"/>
    <row r="149" s="70" customFormat="1" ht="12.75"/>
    <row r="150" s="70" customFormat="1" ht="12.75"/>
    <row r="151" s="70" customFormat="1" ht="12.75"/>
    <row r="152" s="70" customFormat="1" ht="12.75"/>
    <row r="153" s="70" customFormat="1" ht="12.75"/>
    <row r="154" s="70" customFormat="1" ht="12.75"/>
    <row r="155" s="70" customFormat="1" ht="12.75"/>
    <row r="156" s="70" customFormat="1" ht="12.75"/>
    <row r="157" s="70" customFormat="1" ht="12.75"/>
    <row r="158" s="70" customFormat="1" ht="12.75"/>
    <row r="159" s="70" customFormat="1" ht="12.75"/>
    <row r="160" s="70" customFormat="1" ht="12.75"/>
    <row r="161" s="70" customFormat="1" ht="12.75"/>
    <row r="162" s="70" customFormat="1" ht="12.75"/>
    <row r="163" s="70" customFormat="1" ht="12.75"/>
    <row r="164" s="70" customFormat="1" ht="12.75"/>
    <row r="165" s="70" customFormat="1" ht="12.75"/>
    <row r="166" s="70" customFormat="1" ht="12.75"/>
    <row r="167" s="70" customFormat="1" ht="12.75"/>
    <row r="168" s="70" customFormat="1" ht="12.75"/>
    <row r="169" s="70" customFormat="1" ht="12.75"/>
    <row r="170" s="70" customFormat="1" ht="12.75"/>
    <row r="171" s="70" customFormat="1" ht="12.75"/>
    <row r="172" s="70" customFormat="1" ht="12.75"/>
    <row r="173" s="70" customFormat="1" ht="12.75"/>
    <row r="174" s="70" customFormat="1" ht="12.75"/>
    <row r="175" s="70" customFormat="1" ht="12.75"/>
    <row r="176" s="70" customFormat="1" ht="12.75"/>
    <row r="177" s="70" customFormat="1" ht="12.75"/>
    <row r="178" s="70" customFormat="1" ht="12.75"/>
    <row r="179" s="70" customFormat="1" ht="12.75"/>
    <row r="180" s="70" customFormat="1" ht="12.75"/>
    <row r="181" s="70" customFormat="1" ht="12.75"/>
    <row r="182" s="70" customFormat="1" ht="12.75"/>
    <row r="183" s="70" customFormat="1" ht="12.75"/>
    <row r="184" s="70" customFormat="1" ht="12.75"/>
    <row r="185" s="70" customFormat="1" ht="12.75"/>
    <row r="186" s="70" customFormat="1" ht="12.75"/>
    <row r="187" s="70" customFormat="1" ht="12.75"/>
    <row r="188" s="70" customFormat="1" ht="12.75"/>
    <row r="189" s="70" customFormat="1" ht="12.75"/>
    <row r="190" s="70" customFormat="1" ht="12.75"/>
    <row r="191" s="70" customFormat="1" ht="12.75"/>
    <row r="192" s="70" customFormat="1" ht="12.75"/>
    <row r="193" s="70" customFormat="1" ht="12.75"/>
    <row r="194" s="70" customFormat="1" ht="12.75"/>
    <row r="195" s="70" customFormat="1" ht="12.75"/>
    <row r="196" s="70" customFormat="1" ht="12.75"/>
    <row r="197" s="70" customFormat="1" ht="12.75"/>
    <row r="198" s="70" customFormat="1" ht="12.75"/>
    <row r="199" s="70" customFormat="1" ht="12.75"/>
    <row r="200" s="70" customFormat="1" ht="12.75"/>
    <row r="201" s="70" customFormat="1" ht="12.75"/>
    <row r="202" s="70" customFormat="1" ht="12.75"/>
    <row r="203" s="70" customFormat="1" ht="12.75"/>
    <row r="204" s="70" customFormat="1" ht="12.75"/>
    <row r="205" s="70" customFormat="1" ht="12.75"/>
    <row r="206" s="70" customFormat="1" ht="12.75"/>
    <row r="207" s="70" customFormat="1" ht="12.75"/>
    <row r="208" s="70" customFormat="1" ht="12.75"/>
    <row r="209" s="70" customFormat="1" ht="12.75"/>
    <row r="210" s="70" customFormat="1" ht="12.75"/>
    <row r="211" s="70" customFormat="1" ht="12.75"/>
    <row r="212" s="70" customFormat="1" ht="12.75"/>
    <row r="213" s="70" customFormat="1" ht="12.75"/>
    <row r="214" s="70" customFormat="1" ht="12.75"/>
    <row r="215" s="70" customFormat="1" ht="12.75"/>
    <row r="216" s="70" customFormat="1" ht="12.75"/>
    <row r="217" s="70" customFormat="1" ht="12.75"/>
    <row r="218" s="70" customFormat="1" ht="12.75"/>
    <row r="219" s="70" customFormat="1" ht="12.75"/>
    <row r="220" s="70" customFormat="1" ht="12.75"/>
    <row r="221" s="70" customFormat="1" ht="12.75"/>
    <row r="222" s="70" customFormat="1" ht="12.75"/>
    <row r="223" s="70" customFormat="1" ht="12.75"/>
    <row r="224" s="70" customFormat="1" ht="12.75"/>
    <row r="225" s="70" customFormat="1" ht="12.75"/>
    <row r="226" s="70" customFormat="1" ht="12.75"/>
    <row r="227" s="70" customFormat="1" ht="12.75"/>
    <row r="228" s="70" customFormat="1" ht="12.75"/>
    <row r="229" s="70" customFormat="1" ht="12.75"/>
    <row r="230" s="70" customFormat="1" ht="12.75"/>
    <row r="231" s="70" customFormat="1" ht="12.75"/>
    <row r="232" s="70" customFormat="1" ht="12.75"/>
    <row r="233" s="70" customFormat="1" ht="12.75"/>
    <row r="234" s="70" customFormat="1" ht="12.75"/>
    <row r="235" s="70" customFormat="1" ht="12.75"/>
    <row r="236" s="70" customFormat="1" ht="12.75"/>
    <row r="237" s="70" customFormat="1" ht="12.75"/>
    <row r="238" s="70" customFormat="1" ht="12.75"/>
    <row r="239" s="70" customFormat="1" ht="12.75"/>
    <row r="240" s="70" customFormat="1" ht="12.75"/>
    <row r="241" s="70" customFormat="1" ht="12.75"/>
    <row r="242" s="70" customFormat="1" ht="12.75"/>
    <row r="243" s="70" customFormat="1" ht="12.75"/>
    <row r="244" s="70" customFormat="1" ht="12.75"/>
    <row r="245" s="70" customFormat="1" ht="12.75"/>
    <row r="246" s="70" customFormat="1" ht="12.75"/>
    <row r="247" s="70" customFormat="1" ht="12.75"/>
    <row r="248" s="70" customFormat="1" ht="12.75"/>
    <row r="249" s="70" customFormat="1" ht="12.75"/>
    <row r="250" s="70" customFormat="1" ht="12.75"/>
    <row r="251" s="70" customFormat="1" ht="12.75"/>
    <row r="252" s="70" customFormat="1" ht="12.75"/>
    <row r="253" s="70" customFormat="1" ht="12.75"/>
    <row r="254" s="70" customFormat="1" ht="12.75"/>
  </sheetData>
  <sheetProtection sheet="1" objects="1" scenarios="1"/>
  <mergeCells count="1">
    <mergeCell ref="B4:D4"/>
  </mergeCells>
  <hyperlinks>
    <hyperlink ref="A1:IV1" location="Shell!A1" display="Shell!A1"/>
  </hyperlinks>
  <printOptions/>
  <pageMargins left="0.75" right="0.75" top="1" bottom="1" header="0.5" footer="0.5"/>
  <pageSetup blackAndWhite="1" horizontalDpi="300" verticalDpi="300" orientation="portrait" r:id="rId4"/>
  <drawing r:id="rId3"/>
  <legacyDrawing r:id="rId2"/>
</worksheet>
</file>

<file path=xl/worksheets/sheet13.xml><?xml version="1.0" encoding="utf-8"?>
<worksheet xmlns="http://schemas.openxmlformats.org/spreadsheetml/2006/main" xmlns:r="http://schemas.openxmlformats.org/officeDocument/2006/relationships">
  <sheetPr codeName="Sheet11"/>
  <dimension ref="A1:CM996"/>
  <sheetViews>
    <sheetView workbookViewId="0" topLeftCell="CA1">
      <pane xSplit="8" ySplit="5" topLeftCell="CI14" activePane="bottomRight" state="frozen"/>
      <selection pane="topLeft" activeCell="CA1" sqref="CA1"/>
      <selection pane="topRight" activeCell="CI1" sqref="CI1"/>
      <selection pane="bottomLeft" activeCell="CA6" sqref="CA6"/>
      <selection pane="bottomRight" activeCell="AG15" sqref="AG15"/>
    </sheetView>
  </sheetViews>
  <sheetFormatPr defaultColWidth="9.140625" defaultRowHeight="12.75"/>
  <cols>
    <col min="1" max="19" width="9.00390625" style="107" hidden="1" customWidth="1"/>
    <col min="20" max="20" width="13.140625" style="107" hidden="1" customWidth="1"/>
    <col min="21" max="21" width="6.421875" style="107" hidden="1" customWidth="1"/>
    <col min="22" max="78" width="9.00390625" style="107" hidden="1" customWidth="1"/>
    <col min="79" max="16384" width="9.00390625" style="107" customWidth="1"/>
  </cols>
  <sheetData>
    <row r="1" ht="12.75">
      <c r="CM1" s="33"/>
    </row>
    <row r="2" spans="1:21" ht="12.75">
      <c r="A2" s="106"/>
      <c r="B2" s="106"/>
      <c r="C2" s="106"/>
      <c r="D2" s="106"/>
      <c r="E2" s="106"/>
      <c r="F2" s="106"/>
      <c r="G2" s="106"/>
      <c r="H2" s="106"/>
      <c r="I2" s="106"/>
      <c r="J2" s="106"/>
      <c r="K2" s="106"/>
      <c r="L2" s="106"/>
      <c r="M2" s="106"/>
      <c r="N2" s="106"/>
      <c r="O2" s="106"/>
      <c r="P2" s="106"/>
      <c r="Q2" s="106"/>
      <c r="R2" s="106"/>
      <c r="S2" s="106"/>
      <c r="T2" s="106"/>
      <c r="U2" s="106"/>
    </row>
    <row r="5" spans="3:82" s="108" customFormat="1" ht="294.75">
      <c r="C5" s="109" t="s">
        <v>91</v>
      </c>
      <c r="D5" s="109" t="s">
        <v>88</v>
      </c>
      <c r="E5" s="109" t="s">
        <v>88</v>
      </c>
      <c r="F5" s="109" t="s">
        <v>88</v>
      </c>
      <c r="G5" s="109" t="s">
        <v>88</v>
      </c>
      <c r="H5" s="109" t="s">
        <v>88</v>
      </c>
      <c r="I5" s="109" t="s">
        <v>88</v>
      </c>
      <c r="J5" s="109" t="s">
        <v>88</v>
      </c>
      <c r="K5" s="109" t="s">
        <v>88</v>
      </c>
      <c r="L5" s="109" t="s">
        <v>88</v>
      </c>
      <c r="M5" s="109" t="s">
        <v>88</v>
      </c>
      <c r="N5" s="109" t="s">
        <v>88</v>
      </c>
      <c r="O5" s="109" t="s">
        <v>88</v>
      </c>
      <c r="P5" s="109" t="s">
        <v>88</v>
      </c>
      <c r="Q5" s="109" t="s">
        <v>88</v>
      </c>
      <c r="R5" s="109" t="s">
        <v>88</v>
      </c>
      <c r="S5" s="109" t="s">
        <v>88</v>
      </c>
      <c r="T5" s="109" t="s">
        <v>88</v>
      </c>
      <c r="U5" s="109" t="s">
        <v>88</v>
      </c>
      <c r="V5" s="109" t="s">
        <v>88</v>
      </c>
      <c r="W5" s="109" t="s">
        <v>88</v>
      </c>
      <c r="X5" s="109" t="s">
        <v>88</v>
      </c>
      <c r="Y5" s="109" t="s">
        <v>88</v>
      </c>
      <c r="Z5" s="109" t="s">
        <v>88</v>
      </c>
      <c r="AA5" s="109" t="s">
        <v>88</v>
      </c>
      <c r="AB5" s="109" t="s">
        <v>88</v>
      </c>
      <c r="AC5" s="109" t="s">
        <v>88</v>
      </c>
      <c r="AD5" s="109" t="s">
        <v>88</v>
      </c>
      <c r="AE5" s="109" t="s">
        <v>88</v>
      </c>
      <c r="AF5" s="109" t="s">
        <v>88</v>
      </c>
      <c r="AG5" s="109" t="s">
        <v>88</v>
      </c>
      <c r="CA5" s="110" t="s">
        <v>95</v>
      </c>
      <c r="CD5" s="110"/>
    </row>
    <row r="8" spans="17:19" ht="15.75">
      <c r="Q8" s="430"/>
      <c r="R8" s="430"/>
      <c r="S8" s="111"/>
    </row>
    <row r="9" spans="1:49" s="117" customFormat="1" ht="49.5" customHeight="1">
      <c r="A9" s="112"/>
      <c r="B9" s="113"/>
      <c r="C9" s="113"/>
      <c r="D9" s="107"/>
      <c r="E9" s="112"/>
      <c r="F9" s="112"/>
      <c r="G9" s="112"/>
      <c r="H9" s="112"/>
      <c r="I9" s="114"/>
      <c r="J9" s="115"/>
      <c r="K9" s="115"/>
      <c r="L9" s="115"/>
      <c r="M9" s="115"/>
      <c r="N9" s="115"/>
      <c r="O9" s="107"/>
      <c r="P9" s="107"/>
      <c r="Q9" s="114"/>
      <c r="R9" s="116"/>
      <c r="S9" s="116"/>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21" ht="15.75">
      <c r="A10" s="428" t="s">
        <v>55</v>
      </c>
      <c r="B10" s="428"/>
      <c r="C10" s="428"/>
      <c r="D10" s="428"/>
      <c r="E10" s="429" t="s">
        <v>56</v>
      </c>
      <c r="F10" s="429"/>
      <c r="G10" s="429"/>
      <c r="H10" s="429"/>
      <c r="I10" s="429" t="s">
        <v>35</v>
      </c>
      <c r="J10" s="429"/>
      <c r="K10" s="429"/>
      <c r="L10" s="429"/>
      <c r="M10" s="431"/>
      <c r="N10" s="431"/>
      <c r="O10" s="431"/>
      <c r="P10" s="118"/>
      <c r="T10" s="430" t="s">
        <v>61</v>
      </c>
      <c r="U10" s="430"/>
    </row>
    <row r="11" spans="1:31" ht="31.5">
      <c r="A11" s="153" t="s">
        <v>43</v>
      </c>
      <c r="B11" s="156" t="s">
        <v>58</v>
      </c>
      <c r="C11" s="156" t="s">
        <v>83</v>
      </c>
      <c r="D11" s="156" t="s">
        <v>24</v>
      </c>
      <c r="E11" s="153" t="s">
        <v>79</v>
      </c>
      <c r="F11" s="156" t="s">
        <v>84</v>
      </c>
      <c r="G11" s="156" t="s">
        <v>85</v>
      </c>
      <c r="H11" s="156" t="s">
        <v>25</v>
      </c>
      <c r="I11" s="153" t="s">
        <v>43</v>
      </c>
      <c r="J11" s="156" t="s">
        <v>50</v>
      </c>
      <c r="K11" s="156" t="s">
        <v>140</v>
      </c>
      <c r="L11" s="156" t="s">
        <v>51</v>
      </c>
      <c r="M11" s="156" t="s">
        <v>52</v>
      </c>
      <c r="N11" s="156" t="s">
        <v>139</v>
      </c>
      <c r="O11" s="156" t="s">
        <v>31</v>
      </c>
      <c r="P11" s="156" t="s">
        <v>134</v>
      </c>
      <c r="Q11" s="156" t="s">
        <v>37</v>
      </c>
      <c r="R11" s="156" t="s">
        <v>11</v>
      </c>
      <c r="S11"/>
      <c r="T11" s="157" t="s">
        <v>106</v>
      </c>
      <c r="U11" s="157" t="s">
        <v>105</v>
      </c>
      <c r="V11" s="119" t="s">
        <v>69</v>
      </c>
      <c r="W11" s="119"/>
      <c r="X11" s="119"/>
      <c r="Y11" s="120" t="s">
        <v>70</v>
      </c>
      <c r="Z11" s="120"/>
      <c r="AB11" s="107" t="s">
        <v>71</v>
      </c>
      <c r="AE11" s="107" t="s">
        <v>73</v>
      </c>
    </row>
    <row r="12" spans="1:49" ht="15">
      <c r="A12" s="158"/>
      <c r="B12" s="159">
        <v>0</v>
      </c>
      <c r="C12" s="159">
        <v>0</v>
      </c>
      <c r="D12" s="159">
        <v>0</v>
      </c>
      <c r="E12" s="158" t="s">
        <v>114</v>
      </c>
      <c r="F12" s="159">
        <v>0</v>
      </c>
      <c r="G12" s="159">
        <v>0</v>
      </c>
      <c r="H12" s="159">
        <v>0</v>
      </c>
      <c r="I12" s="158"/>
      <c r="J12" s="159"/>
      <c r="K12" s="159"/>
      <c r="L12" s="159"/>
      <c r="M12" s="159"/>
      <c r="N12" s="159"/>
      <c r="O12" s="159" t="e">
        <v>#DIV/0!</v>
      </c>
      <c r="P12" s="159" t="e">
        <v>#DIV/0!</v>
      </c>
      <c r="Q12" s="159" t="e">
        <v>#DIV/0!</v>
      </c>
      <c r="R12" s="159">
        <v>0</v>
      </c>
      <c r="S12"/>
      <c r="T12" s="153" t="s">
        <v>21</v>
      </c>
      <c r="U12" s="155"/>
      <c r="V12" s="160" t="s">
        <v>20</v>
      </c>
      <c r="W12" s="330" t="s">
        <v>138</v>
      </c>
      <c r="X12"/>
      <c r="Y12" s="161" t="s">
        <v>20</v>
      </c>
      <c r="Z12" s="162" t="s">
        <v>25</v>
      </c>
      <c r="AA12" s="163" t="s">
        <v>47</v>
      </c>
      <c r="AB12" s="161" t="s">
        <v>33</v>
      </c>
      <c r="AC12" s="162" t="s">
        <v>66</v>
      </c>
      <c r="AD12" s="163" t="s">
        <v>25</v>
      </c>
      <c r="AE12" s="161" t="s">
        <v>32</v>
      </c>
      <c r="AF12" s="162" t="s">
        <v>47</v>
      </c>
      <c r="AG12" s="163" t="s">
        <v>24</v>
      </c>
      <c r="AH12" s="117"/>
      <c r="AI12" s="117"/>
      <c r="AJ12" s="173" t="s">
        <v>110</v>
      </c>
      <c r="AK12" s="174"/>
      <c r="AL12" s="117"/>
      <c r="AM12" s="117"/>
      <c r="AN12" s="117"/>
      <c r="AO12" s="117"/>
      <c r="AP12" s="117"/>
      <c r="AQ12" s="117"/>
      <c r="AR12" s="117"/>
      <c r="AS12" s="117"/>
      <c r="AT12" s="117"/>
      <c r="AU12" s="117"/>
      <c r="AV12" s="117"/>
      <c r="AW12" s="117"/>
    </row>
    <row r="13" spans="1:37" ht="15.75" thickBot="1">
      <c r="A13" s="153" t="s">
        <v>21</v>
      </c>
      <c r="B13" s="154">
        <v>0</v>
      </c>
      <c r="C13" s="154">
        <v>0</v>
      </c>
      <c r="D13" s="154">
        <v>0</v>
      </c>
      <c r="E13" s="153" t="s">
        <v>21</v>
      </c>
      <c r="F13" s="154">
        <v>0</v>
      </c>
      <c r="G13" s="154">
        <v>0</v>
      </c>
      <c r="H13" s="154">
        <v>0</v>
      </c>
      <c r="I13" s="153" t="s">
        <v>21</v>
      </c>
      <c r="J13" s="154"/>
      <c r="K13" s="154"/>
      <c r="L13" s="154"/>
      <c r="M13" s="154"/>
      <c r="N13" s="154"/>
      <c r="O13" s="154" t="e">
        <v>#DIV/0!</v>
      </c>
      <c r="P13" s="154" t="e">
        <v>#DIV/0!</v>
      </c>
      <c r="Q13" s="154" t="e">
        <v>#DIV/0!</v>
      </c>
      <c r="R13" s="154">
        <v>0</v>
      </c>
      <c r="S13"/>
      <c r="T13"/>
      <c r="U13"/>
      <c r="V13" s="331" t="s">
        <v>147</v>
      </c>
      <c r="W13" s="332"/>
      <c r="X13"/>
      <c r="Y13" s="164">
        <v>50</v>
      </c>
      <c r="Z13" s="165">
        <v>0</v>
      </c>
      <c r="AA13" s="166">
        <v>0</v>
      </c>
      <c r="AB13" s="170" t="s">
        <v>21</v>
      </c>
      <c r="AC13" s="171"/>
      <c r="AD13" s="172"/>
      <c r="AE13" s="164">
        <v>1</v>
      </c>
      <c r="AF13" s="165">
        <v>0</v>
      </c>
      <c r="AG13" s="166">
        <v>0</v>
      </c>
      <c r="AJ13" s="173" t="s">
        <v>104</v>
      </c>
      <c r="AK13" s="174" t="s">
        <v>15</v>
      </c>
    </row>
    <row r="14" spans="1:37" ht="14.25" thickBot="1" thickTop="1">
      <c r="A14"/>
      <c r="B14"/>
      <c r="C14"/>
      <c r="D14"/>
      <c r="E14"/>
      <c r="F14"/>
      <c r="G14"/>
      <c r="H14"/>
      <c r="I14"/>
      <c r="J14"/>
      <c r="K14"/>
      <c r="L14"/>
      <c r="M14"/>
      <c r="N14"/>
      <c r="O14"/>
      <c r="P14"/>
      <c r="Q14"/>
      <c r="R14"/>
      <c r="S14"/>
      <c r="T14"/>
      <c r="U14"/>
      <c r="V14" s="333" t="s">
        <v>21</v>
      </c>
      <c r="W14" s="334"/>
      <c r="X14"/>
      <c r="Y14" s="167">
        <v>51</v>
      </c>
      <c r="Z14" s="168">
        <v>0</v>
      </c>
      <c r="AA14" s="169">
        <v>0</v>
      </c>
      <c r="AB14"/>
      <c r="AC14"/>
      <c r="AD14"/>
      <c r="AE14" s="167">
        <v>2</v>
      </c>
      <c r="AF14" s="168">
        <v>0</v>
      </c>
      <c r="AG14" s="169">
        <v>0</v>
      </c>
      <c r="AJ14" s="289" t="s">
        <v>21</v>
      </c>
      <c r="AK14" s="290"/>
    </row>
    <row r="15" spans="1:37" ht="12.75">
      <c r="A15"/>
      <c r="B15"/>
      <c r="C15"/>
      <c r="D15"/>
      <c r="E15"/>
      <c r="F15"/>
      <c r="G15"/>
      <c r="H15"/>
      <c r="I15"/>
      <c r="J15"/>
      <c r="K15"/>
      <c r="L15"/>
      <c r="M15"/>
      <c r="N15"/>
      <c r="O15"/>
      <c r="P15"/>
      <c r="Q15"/>
      <c r="R15"/>
      <c r="S15"/>
      <c r="T15"/>
      <c r="U15"/>
      <c r="V15"/>
      <c r="W15"/>
      <c r="X15"/>
      <c r="Y15" s="167">
        <v>52</v>
      </c>
      <c r="Z15" s="168">
        <v>0</v>
      </c>
      <c r="AA15" s="169">
        <v>0</v>
      </c>
      <c r="AB15"/>
      <c r="AC15"/>
      <c r="AD15"/>
      <c r="AE15" s="167">
        <v>3</v>
      </c>
      <c r="AF15" s="168">
        <v>0</v>
      </c>
      <c r="AG15" s="169">
        <v>0</v>
      </c>
      <c r="AJ15"/>
      <c r="AK15"/>
    </row>
    <row r="16" spans="1:37" ht="12.75">
      <c r="A16"/>
      <c r="B16"/>
      <c r="C16"/>
      <c r="D16"/>
      <c r="E16"/>
      <c r="F16"/>
      <c r="G16"/>
      <c r="H16"/>
      <c r="I16"/>
      <c r="J16"/>
      <c r="K16"/>
      <c r="L16"/>
      <c r="M16"/>
      <c r="N16"/>
      <c r="O16"/>
      <c r="P16"/>
      <c r="Q16"/>
      <c r="R16"/>
      <c r="S16"/>
      <c r="T16"/>
      <c r="U16"/>
      <c r="V16"/>
      <c r="W16"/>
      <c r="X16"/>
      <c r="Y16" s="167">
        <v>53</v>
      </c>
      <c r="Z16" s="168">
        <v>0</v>
      </c>
      <c r="AA16" s="169">
        <v>0</v>
      </c>
      <c r="AB16"/>
      <c r="AC16"/>
      <c r="AD16"/>
      <c r="AE16" s="167">
        <v>4</v>
      </c>
      <c r="AF16" s="168">
        <v>0</v>
      </c>
      <c r="AG16" s="169">
        <v>0</v>
      </c>
      <c r="AJ16"/>
      <c r="AK16"/>
    </row>
    <row r="17" spans="1:37" ht="12.75">
      <c r="A17"/>
      <c r="B17"/>
      <c r="C17"/>
      <c r="D17"/>
      <c r="E17"/>
      <c r="F17"/>
      <c r="G17"/>
      <c r="H17"/>
      <c r="I17"/>
      <c r="J17"/>
      <c r="K17"/>
      <c r="L17"/>
      <c r="M17"/>
      <c r="N17"/>
      <c r="O17"/>
      <c r="P17"/>
      <c r="Q17"/>
      <c r="R17"/>
      <c r="S17"/>
      <c r="T17"/>
      <c r="U17"/>
      <c r="V17"/>
      <c r="W17"/>
      <c r="X17"/>
      <c r="Y17" s="167">
        <v>54</v>
      </c>
      <c r="Z17" s="168">
        <v>0</v>
      </c>
      <c r="AA17" s="169">
        <v>0</v>
      </c>
      <c r="AB17"/>
      <c r="AC17"/>
      <c r="AD17"/>
      <c r="AE17" s="167">
        <v>5</v>
      </c>
      <c r="AF17" s="168">
        <v>0</v>
      </c>
      <c r="AG17" s="169">
        <v>0</v>
      </c>
      <c r="AJ17"/>
      <c r="AK17"/>
    </row>
    <row r="18" spans="1:37" ht="12.75">
      <c r="A18"/>
      <c r="B18"/>
      <c r="C18"/>
      <c r="D18"/>
      <c r="E18"/>
      <c r="F18"/>
      <c r="G18"/>
      <c r="H18"/>
      <c r="I18"/>
      <c r="J18"/>
      <c r="K18"/>
      <c r="L18"/>
      <c r="M18"/>
      <c r="N18"/>
      <c r="O18"/>
      <c r="P18"/>
      <c r="Q18"/>
      <c r="R18"/>
      <c r="S18"/>
      <c r="T18"/>
      <c r="U18"/>
      <c r="V18"/>
      <c r="W18"/>
      <c r="X18"/>
      <c r="Y18" s="167">
        <v>55</v>
      </c>
      <c r="Z18" s="168">
        <v>0</v>
      </c>
      <c r="AA18" s="169">
        <v>0</v>
      </c>
      <c r="AB18"/>
      <c r="AC18"/>
      <c r="AD18"/>
      <c r="AE18" s="167">
        <v>6</v>
      </c>
      <c r="AF18" s="168">
        <v>0</v>
      </c>
      <c r="AG18" s="169">
        <v>0</v>
      </c>
      <c r="AJ18"/>
      <c r="AK18"/>
    </row>
    <row r="19" spans="1:37" ht="12.75">
      <c r="A19"/>
      <c r="B19"/>
      <c r="C19"/>
      <c r="D19"/>
      <c r="E19"/>
      <c r="F19"/>
      <c r="G19"/>
      <c r="H19"/>
      <c r="I19"/>
      <c r="J19"/>
      <c r="K19"/>
      <c r="L19"/>
      <c r="M19"/>
      <c r="N19"/>
      <c r="O19"/>
      <c r="P19"/>
      <c r="Q19"/>
      <c r="R19"/>
      <c r="S19"/>
      <c r="T19"/>
      <c r="U19"/>
      <c r="V19"/>
      <c r="W19"/>
      <c r="X19"/>
      <c r="Y19" s="167">
        <v>56</v>
      </c>
      <c r="Z19" s="168">
        <v>0</v>
      </c>
      <c r="AA19" s="169">
        <v>0</v>
      </c>
      <c r="AB19"/>
      <c r="AC19"/>
      <c r="AD19"/>
      <c r="AE19" s="167">
        <v>7</v>
      </c>
      <c r="AF19" s="168">
        <v>0</v>
      </c>
      <c r="AG19" s="169">
        <v>0</v>
      </c>
      <c r="AJ19"/>
      <c r="AK19"/>
    </row>
    <row r="20" spans="1:37" ht="12.75">
      <c r="A20"/>
      <c r="B20"/>
      <c r="C20"/>
      <c r="D20"/>
      <c r="E20"/>
      <c r="F20"/>
      <c r="G20"/>
      <c r="H20"/>
      <c r="I20"/>
      <c r="J20"/>
      <c r="K20"/>
      <c r="L20"/>
      <c r="M20"/>
      <c r="N20"/>
      <c r="O20"/>
      <c r="P20"/>
      <c r="Q20"/>
      <c r="R20"/>
      <c r="S20" s="121"/>
      <c r="T20"/>
      <c r="U20"/>
      <c r="V20"/>
      <c r="W20"/>
      <c r="X20"/>
      <c r="Y20" s="167">
        <v>57</v>
      </c>
      <c r="Z20" s="168">
        <v>0</v>
      </c>
      <c r="AA20" s="169">
        <v>0</v>
      </c>
      <c r="AB20"/>
      <c r="AC20"/>
      <c r="AD20"/>
      <c r="AE20" s="167">
        <v>8</v>
      </c>
      <c r="AF20" s="168">
        <v>0</v>
      </c>
      <c r="AG20" s="169">
        <v>0</v>
      </c>
      <c r="AJ20"/>
      <c r="AK20"/>
    </row>
    <row r="21" spans="1:37" ht="12.75">
      <c r="A21"/>
      <c r="B21"/>
      <c r="C21"/>
      <c r="D21"/>
      <c r="E21"/>
      <c r="F21"/>
      <c r="G21"/>
      <c r="H21"/>
      <c r="I21"/>
      <c r="J21"/>
      <c r="K21"/>
      <c r="L21"/>
      <c r="M21"/>
      <c r="N21"/>
      <c r="O21"/>
      <c r="P21"/>
      <c r="Q21"/>
      <c r="R21"/>
      <c r="S21" s="121"/>
      <c r="T21"/>
      <c r="U21"/>
      <c r="V21"/>
      <c r="W21"/>
      <c r="X21"/>
      <c r="Y21" s="167">
        <v>58</v>
      </c>
      <c r="Z21" s="168">
        <v>0</v>
      </c>
      <c r="AA21" s="169">
        <v>0</v>
      </c>
      <c r="AB21"/>
      <c r="AC21"/>
      <c r="AD21"/>
      <c r="AE21" s="167">
        <v>9</v>
      </c>
      <c r="AF21" s="168">
        <v>0</v>
      </c>
      <c r="AG21" s="169">
        <v>0</v>
      </c>
      <c r="AJ21"/>
      <c r="AK21"/>
    </row>
    <row r="22" spans="1:37" ht="12.75">
      <c r="A22"/>
      <c r="B22"/>
      <c r="C22"/>
      <c r="D22"/>
      <c r="E22"/>
      <c r="F22"/>
      <c r="G22"/>
      <c r="H22"/>
      <c r="I22"/>
      <c r="J22"/>
      <c r="K22"/>
      <c r="L22"/>
      <c r="M22"/>
      <c r="N22"/>
      <c r="O22"/>
      <c r="P22"/>
      <c r="Q22"/>
      <c r="R22"/>
      <c r="S22" s="121"/>
      <c r="T22"/>
      <c r="U22"/>
      <c r="V22"/>
      <c r="W22"/>
      <c r="X22"/>
      <c r="Y22" s="167">
        <v>59</v>
      </c>
      <c r="Z22" s="168">
        <v>0</v>
      </c>
      <c r="AA22" s="169">
        <v>0</v>
      </c>
      <c r="AB22"/>
      <c r="AC22"/>
      <c r="AD22"/>
      <c r="AE22" s="167">
        <v>10</v>
      </c>
      <c r="AF22" s="168">
        <v>0</v>
      </c>
      <c r="AG22" s="169">
        <v>0</v>
      </c>
      <c r="AJ22"/>
      <c r="AK22"/>
    </row>
    <row r="23" spans="1:37" ht="12.75">
      <c r="A23"/>
      <c r="B23"/>
      <c r="C23"/>
      <c r="D23"/>
      <c r="E23"/>
      <c r="F23"/>
      <c r="G23"/>
      <c r="H23"/>
      <c r="I23"/>
      <c r="J23"/>
      <c r="K23"/>
      <c r="L23"/>
      <c r="M23"/>
      <c r="N23"/>
      <c r="O23"/>
      <c r="P23"/>
      <c r="Q23"/>
      <c r="R23"/>
      <c r="S23" s="121"/>
      <c r="T23"/>
      <c r="U23"/>
      <c r="V23"/>
      <c r="W23"/>
      <c r="X23"/>
      <c r="Y23" s="167">
        <v>60</v>
      </c>
      <c r="Z23" s="168">
        <v>0</v>
      </c>
      <c r="AA23" s="169">
        <v>0</v>
      </c>
      <c r="AB23"/>
      <c r="AC23"/>
      <c r="AD23"/>
      <c r="AE23" s="167">
        <v>11</v>
      </c>
      <c r="AF23" s="168">
        <v>0</v>
      </c>
      <c r="AG23" s="169">
        <v>0</v>
      </c>
      <c r="AJ23"/>
      <c r="AK23"/>
    </row>
    <row r="24" spans="1:37" ht="12.75">
      <c r="A24"/>
      <c r="B24"/>
      <c r="C24"/>
      <c r="D24"/>
      <c r="E24"/>
      <c r="F24"/>
      <c r="G24"/>
      <c r="H24"/>
      <c r="I24"/>
      <c r="J24"/>
      <c r="K24"/>
      <c r="L24"/>
      <c r="M24"/>
      <c r="N24"/>
      <c r="O24"/>
      <c r="P24"/>
      <c r="Q24"/>
      <c r="R24"/>
      <c r="S24" s="121"/>
      <c r="T24"/>
      <c r="U24"/>
      <c r="V24"/>
      <c r="W24"/>
      <c r="X24"/>
      <c r="Y24" s="167">
        <v>61</v>
      </c>
      <c r="Z24" s="168">
        <v>0</v>
      </c>
      <c r="AA24" s="169">
        <v>0</v>
      </c>
      <c r="AB24"/>
      <c r="AC24"/>
      <c r="AD24"/>
      <c r="AE24" s="167">
        <v>12</v>
      </c>
      <c r="AF24" s="168">
        <v>0</v>
      </c>
      <c r="AG24" s="169">
        <v>0</v>
      </c>
      <c r="AJ24"/>
      <c r="AK24"/>
    </row>
    <row r="25" spans="1:37" ht="12.75">
      <c r="A25"/>
      <c r="B25"/>
      <c r="C25"/>
      <c r="D25"/>
      <c r="E25"/>
      <c r="F25"/>
      <c r="G25"/>
      <c r="H25"/>
      <c r="I25"/>
      <c r="J25"/>
      <c r="K25"/>
      <c r="L25"/>
      <c r="M25"/>
      <c r="N25"/>
      <c r="O25"/>
      <c r="P25"/>
      <c r="Q25"/>
      <c r="R25"/>
      <c r="S25" s="121"/>
      <c r="T25"/>
      <c r="U25"/>
      <c r="V25"/>
      <c r="W25"/>
      <c r="X25"/>
      <c r="Y25" s="167">
        <v>62</v>
      </c>
      <c r="Z25" s="168">
        <v>0</v>
      </c>
      <c r="AA25" s="169">
        <v>0</v>
      </c>
      <c r="AB25"/>
      <c r="AC25"/>
      <c r="AD25"/>
      <c r="AE25" s="167">
        <v>13</v>
      </c>
      <c r="AF25" s="168">
        <v>0</v>
      </c>
      <c r="AG25" s="169">
        <v>0</v>
      </c>
      <c r="AJ25"/>
      <c r="AK25"/>
    </row>
    <row r="26" spans="1:37" ht="12.75">
      <c r="A26"/>
      <c r="B26"/>
      <c r="C26"/>
      <c r="D26"/>
      <c r="E26"/>
      <c r="F26"/>
      <c r="G26"/>
      <c r="H26"/>
      <c r="I26"/>
      <c r="J26"/>
      <c r="K26"/>
      <c r="L26"/>
      <c r="M26"/>
      <c r="N26"/>
      <c r="O26"/>
      <c r="P26"/>
      <c r="Q26"/>
      <c r="R26"/>
      <c r="S26" s="121"/>
      <c r="T26"/>
      <c r="U26"/>
      <c r="V26"/>
      <c r="W26"/>
      <c r="X26"/>
      <c r="Y26" s="167">
        <v>63</v>
      </c>
      <c r="Z26" s="168">
        <v>0</v>
      </c>
      <c r="AA26" s="169">
        <v>0</v>
      </c>
      <c r="AB26"/>
      <c r="AC26"/>
      <c r="AD26"/>
      <c r="AE26" s="167">
        <v>14</v>
      </c>
      <c r="AF26" s="168">
        <v>0</v>
      </c>
      <c r="AG26" s="169">
        <v>0</v>
      </c>
      <c r="AJ26"/>
      <c r="AK26"/>
    </row>
    <row r="27" spans="1:37" ht="12.75">
      <c r="A27"/>
      <c r="B27"/>
      <c r="C27"/>
      <c r="D27"/>
      <c r="E27"/>
      <c r="F27"/>
      <c r="G27"/>
      <c r="H27"/>
      <c r="I27"/>
      <c r="J27"/>
      <c r="K27"/>
      <c r="L27"/>
      <c r="M27"/>
      <c r="N27"/>
      <c r="O27"/>
      <c r="P27"/>
      <c r="Q27"/>
      <c r="R27"/>
      <c r="T27"/>
      <c r="U27"/>
      <c r="V27"/>
      <c r="W27"/>
      <c r="X27"/>
      <c r="Y27" s="167">
        <v>64</v>
      </c>
      <c r="Z27" s="168">
        <v>0</v>
      </c>
      <c r="AA27" s="169">
        <v>0</v>
      </c>
      <c r="AB27"/>
      <c r="AC27"/>
      <c r="AD27"/>
      <c r="AE27" s="167">
        <v>15</v>
      </c>
      <c r="AF27" s="168">
        <v>0</v>
      </c>
      <c r="AG27" s="169">
        <v>0</v>
      </c>
      <c r="AJ27"/>
      <c r="AK27"/>
    </row>
    <row r="28" spans="1:37" ht="12.75">
      <c r="A28"/>
      <c r="B28"/>
      <c r="C28"/>
      <c r="D28"/>
      <c r="E28"/>
      <c r="F28"/>
      <c r="G28"/>
      <c r="H28"/>
      <c r="I28"/>
      <c r="J28"/>
      <c r="K28"/>
      <c r="L28"/>
      <c r="M28"/>
      <c r="N28"/>
      <c r="O28"/>
      <c r="P28"/>
      <c r="Q28"/>
      <c r="R28"/>
      <c r="T28"/>
      <c r="U28"/>
      <c r="V28"/>
      <c r="W28"/>
      <c r="X28"/>
      <c r="Y28" s="167">
        <v>65</v>
      </c>
      <c r="Z28" s="168">
        <v>0</v>
      </c>
      <c r="AA28" s="169">
        <v>0</v>
      </c>
      <c r="AB28"/>
      <c r="AC28"/>
      <c r="AD28"/>
      <c r="AE28" s="167">
        <v>16</v>
      </c>
      <c r="AF28" s="168">
        <v>0</v>
      </c>
      <c r="AG28" s="169">
        <v>0</v>
      </c>
      <c r="AJ28"/>
      <c r="AK28"/>
    </row>
    <row r="29" spans="1:49" s="108" customFormat="1" ht="12.75">
      <c r="A29"/>
      <c r="B29"/>
      <c r="C29"/>
      <c r="D29"/>
      <c r="E29"/>
      <c r="F29"/>
      <c r="G29"/>
      <c r="H29"/>
      <c r="I29"/>
      <c r="J29"/>
      <c r="K29"/>
      <c r="L29"/>
      <c r="M29"/>
      <c r="N29"/>
      <c r="O29"/>
      <c r="P29"/>
      <c r="Q29"/>
      <c r="R29"/>
      <c r="S29" s="107"/>
      <c r="T29"/>
      <c r="U29"/>
      <c r="V29"/>
      <c r="W29"/>
      <c r="X29"/>
      <c r="Y29" s="167">
        <v>66</v>
      </c>
      <c r="Z29" s="168">
        <v>0</v>
      </c>
      <c r="AA29" s="169">
        <v>0</v>
      </c>
      <c r="AB29"/>
      <c r="AC29"/>
      <c r="AD29"/>
      <c r="AE29" s="167">
        <v>17</v>
      </c>
      <c r="AF29" s="168">
        <v>0</v>
      </c>
      <c r="AG29" s="169">
        <v>0</v>
      </c>
      <c r="AH29" s="107"/>
      <c r="AI29" s="107"/>
      <c r="AJ29"/>
      <c r="AK29"/>
      <c r="AL29" s="107"/>
      <c r="AM29" s="107"/>
      <c r="AN29" s="107"/>
      <c r="AO29" s="107"/>
      <c r="AP29" s="107"/>
      <c r="AQ29" s="107"/>
      <c r="AR29" s="107"/>
      <c r="AS29" s="107"/>
      <c r="AT29" s="107"/>
      <c r="AU29" s="107"/>
      <c r="AV29" s="107"/>
      <c r="AW29" s="107"/>
    </row>
    <row r="30" spans="1:37" ht="12.75">
      <c r="A30"/>
      <c r="B30"/>
      <c r="C30"/>
      <c r="D30"/>
      <c r="E30"/>
      <c r="F30"/>
      <c r="G30"/>
      <c r="H30"/>
      <c r="I30"/>
      <c r="J30"/>
      <c r="K30"/>
      <c r="L30"/>
      <c r="M30"/>
      <c r="N30"/>
      <c r="O30"/>
      <c r="P30"/>
      <c r="Q30"/>
      <c r="R30"/>
      <c r="T30"/>
      <c r="U30"/>
      <c r="V30"/>
      <c r="W30"/>
      <c r="X30"/>
      <c r="Y30" s="167">
        <v>67</v>
      </c>
      <c r="Z30" s="168">
        <v>0</v>
      </c>
      <c r="AA30" s="169">
        <v>0</v>
      </c>
      <c r="AB30"/>
      <c r="AC30"/>
      <c r="AD30"/>
      <c r="AE30" s="167">
        <v>18</v>
      </c>
      <c r="AF30" s="168">
        <v>0</v>
      </c>
      <c r="AG30" s="169">
        <v>0</v>
      </c>
      <c r="AJ30"/>
      <c r="AK30"/>
    </row>
    <row r="31" spans="1:37" ht="12.75">
      <c r="A31"/>
      <c r="B31"/>
      <c r="C31"/>
      <c r="D31"/>
      <c r="E31"/>
      <c r="F31"/>
      <c r="G31"/>
      <c r="H31"/>
      <c r="I31"/>
      <c r="J31"/>
      <c r="K31"/>
      <c r="L31"/>
      <c r="M31"/>
      <c r="N31"/>
      <c r="O31"/>
      <c r="P31"/>
      <c r="Q31"/>
      <c r="R31"/>
      <c r="T31"/>
      <c r="U31"/>
      <c r="V31"/>
      <c r="W31"/>
      <c r="X31"/>
      <c r="Y31" s="167">
        <v>68</v>
      </c>
      <c r="Z31" s="168">
        <v>0</v>
      </c>
      <c r="AA31" s="169">
        <v>0</v>
      </c>
      <c r="AB31"/>
      <c r="AC31"/>
      <c r="AD31"/>
      <c r="AE31" s="167">
        <v>19</v>
      </c>
      <c r="AF31" s="168">
        <v>0</v>
      </c>
      <c r="AG31" s="169">
        <v>0</v>
      </c>
      <c r="AJ31"/>
      <c r="AK31"/>
    </row>
    <row r="32" spans="1:49" ht="12.75">
      <c r="A32"/>
      <c r="B32"/>
      <c r="C32"/>
      <c r="D32"/>
      <c r="E32"/>
      <c r="F32"/>
      <c r="G32"/>
      <c r="H32"/>
      <c r="I32"/>
      <c r="J32"/>
      <c r="K32"/>
      <c r="L32"/>
      <c r="M32"/>
      <c r="N32"/>
      <c r="O32"/>
      <c r="P32"/>
      <c r="Q32"/>
      <c r="R32"/>
      <c r="T32"/>
      <c r="U32"/>
      <c r="V32"/>
      <c r="W32"/>
      <c r="X32"/>
      <c r="Y32" s="167">
        <v>69</v>
      </c>
      <c r="Z32" s="168">
        <v>0</v>
      </c>
      <c r="AA32" s="169">
        <v>0</v>
      </c>
      <c r="AB32"/>
      <c r="AC32"/>
      <c r="AD32"/>
      <c r="AE32" s="167">
        <v>20</v>
      </c>
      <c r="AF32" s="168">
        <v>0</v>
      </c>
      <c r="AG32" s="169">
        <v>0</v>
      </c>
      <c r="AH32" s="108"/>
      <c r="AI32" s="108"/>
      <c r="AJ32"/>
      <c r="AK32"/>
      <c r="AL32" s="108"/>
      <c r="AM32" s="108"/>
      <c r="AN32" s="108"/>
      <c r="AO32" s="108"/>
      <c r="AP32" s="108"/>
      <c r="AQ32" s="108"/>
      <c r="AR32" s="108"/>
      <c r="AS32" s="108"/>
      <c r="AT32" s="108"/>
      <c r="AU32" s="108"/>
      <c r="AV32" s="108"/>
      <c r="AW32" s="108"/>
    </row>
    <row r="33" spans="1:37" ht="12.75">
      <c r="A33"/>
      <c r="B33"/>
      <c r="C33"/>
      <c r="D33"/>
      <c r="E33"/>
      <c r="F33"/>
      <c r="G33"/>
      <c r="H33"/>
      <c r="I33"/>
      <c r="J33"/>
      <c r="K33"/>
      <c r="L33"/>
      <c r="M33"/>
      <c r="N33"/>
      <c r="O33"/>
      <c r="P33"/>
      <c r="Q33"/>
      <c r="R33"/>
      <c r="T33"/>
      <c r="U33"/>
      <c r="V33"/>
      <c r="W33"/>
      <c r="X33" s="121"/>
      <c r="Y33" s="167">
        <v>70</v>
      </c>
      <c r="Z33" s="168">
        <v>0</v>
      </c>
      <c r="AA33" s="169">
        <v>0</v>
      </c>
      <c r="AB33"/>
      <c r="AC33"/>
      <c r="AD33"/>
      <c r="AE33" s="167">
        <v>21</v>
      </c>
      <c r="AF33" s="168">
        <v>0</v>
      </c>
      <c r="AG33" s="169">
        <v>0</v>
      </c>
      <c r="AJ33"/>
      <c r="AK33"/>
    </row>
    <row r="34" spans="1:37" ht="12.75">
      <c r="A34"/>
      <c r="B34"/>
      <c r="C34"/>
      <c r="D34"/>
      <c r="E34"/>
      <c r="F34"/>
      <c r="G34"/>
      <c r="H34"/>
      <c r="I34"/>
      <c r="J34"/>
      <c r="K34"/>
      <c r="L34"/>
      <c r="M34"/>
      <c r="N34"/>
      <c r="O34"/>
      <c r="P34"/>
      <c r="Q34"/>
      <c r="R34"/>
      <c r="T34"/>
      <c r="U34"/>
      <c r="V34"/>
      <c r="W34"/>
      <c r="X34" s="121"/>
      <c r="Y34" s="167">
        <v>71</v>
      </c>
      <c r="Z34" s="168">
        <v>0</v>
      </c>
      <c r="AA34" s="169">
        <v>0</v>
      </c>
      <c r="AB34"/>
      <c r="AC34"/>
      <c r="AD34"/>
      <c r="AE34" s="167">
        <v>22</v>
      </c>
      <c r="AF34" s="168">
        <v>0</v>
      </c>
      <c r="AG34" s="169">
        <v>0</v>
      </c>
      <c r="AJ34"/>
      <c r="AK34"/>
    </row>
    <row r="35" spans="1:37" ht="12.75">
      <c r="A35"/>
      <c r="B35"/>
      <c r="C35"/>
      <c r="D35"/>
      <c r="E35"/>
      <c r="F35"/>
      <c r="G35"/>
      <c r="H35"/>
      <c r="I35"/>
      <c r="J35"/>
      <c r="K35"/>
      <c r="L35"/>
      <c r="M35"/>
      <c r="N35"/>
      <c r="O35"/>
      <c r="P35"/>
      <c r="Q35"/>
      <c r="R35"/>
      <c r="T35"/>
      <c r="U35"/>
      <c r="V35"/>
      <c r="W35"/>
      <c r="X35" s="121"/>
      <c r="Y35" s="167">
        <v>72</v>
      </c>
      <c r="Z35" s="168">
        <v>0</v>
      </c>
      <c r="AA35" s="169">
        <v>0</v>
      </c>
      <c r="AB35"/>
      <c r="AC35"/>
      <c r="AD35"/>
      <c r="AE35" s="167">
        <v>23</v>
      </c>
      <c r="AF35" s="168">
        <v>0</v>
      </c>
      <c r="AG35" s="169">
        <v>0</v>
      </c>
      <c r="AJ35"/>
      <c r="AK35"/>
    </row>
    <row r="36" spans="1:37" ht="12.75">
      <c r="A36"/>
      <c r="B36"/>
      <c r="C36"/>
      <c r="D36"/>
      <c r="E36"/>
      <c r="F36"/>
      <c r="G36"/>
      <c r="H36"/>
      <c r="I36"/>
      <c r="J36"/>
      <c r="K36"/>
      <c r="L36"/>
      <c r="M36"/>
      <c r="N36"/>
      <c r="O36"/>
      <c r="P36"/>
      <c r="Q36"/>
      <c r="R36"/>
      <c r="T36" s="121"/>
      <c r="U36" s="121"/>
      <c r="V36"/>
      <c r="W36"/>
      <c r="X36" s="121"/>
      <c r="Y36" s="167">
        <v>73</v>
      </c>
      <c r="Z36" s="168">
        <v>0</v>
      </c>
      <c r="AA36" s="169">
        <v>0</v>
      </c>
      <c r="AB36"/>
      <c r="AC36"/>
      <c r="AD36"/>
      <c r="AE36" s="167">
        <v>24</v>
      </c>
      <c r="AF36" s="168">
        <v>0</v>
      </c>
      <c r="AG36" s="169">
        <v>0</v>
      </c>
      <c r="AJ36"/>
      <c r="AK36"/>
    </row>
    <row r="37" spans="1:37" ht="12.75">
      <c r="A37"/>
      <c r="B37"/>
      <c r="C37"/>
      <c r="D37"/>
      <c r="E37"/>
      <c r="F37"/>
      <c r="G37"/>
      <c r="H37"/>
      <c r="I37"/>
      <c r="J37"/>
      <c r="K37"/>
      <c r="L37"/>
      <c r="M37"/>
      <c r="N37"/>
      <c r="O37"/>
      <c r="P37"/>
      <c r="Q37"/>
      <c r="R37"/>
      <c r="T37" s="121"/>
      <c r="U37" s="121"/>
      <c r="V37"/>
      <c r="W37"/>
      <c r="X37" s="121"/>
      <c r="Y37" s="167">
        <v>74</v>
      </c>
      <c r="Z37" s="168">
        <v>0</v>
      </c>
      <c r="AA37" s="169">
        <v>0</v>
      </c>
      <c r="AB37"/>
      <c r="AC37"/>
      <c r="AD37"/>
      <c r="AE37" s="167">
        <v>25</v>
      </c>
      <c r="AF37" s="168">
        <v>0</v>
      </c>
      <c r="AG37" s="169">
        <v>0</v>
      </c>
      <c r="AJ37"/>
      <c r="AK37"/>
    </row>
    <row r="38" spans="1:37" ht="12.75">
      <c r="A38"/>
      <c r="B38"/>
      <c r="C38"/>
      <c r="D38"/>
      <c r="E38"/>
      <c r="F38"/>
      <c r="G38"/>
      <c r="H38"/>
      <c r="I38"/>
      <c r="J38"/>
      <c r="K38"/>
      <c r="L38"/>
      <c r="M38"/>
      <c r="N38"/>
      <c r="O38"/>
      <c r="P38"/>
      <c r="Q38"/>
      <c r="R38"/>
      <c r="T38" s="121"/>
      <c r="U38" s="121"/>
      <c r="V38"/>
      <c r="W38"/>
      <c r="X38" s="121"/>
      <c r="Y38" s="167">
        <v>75</v>
      </c>
      <c r="Z38" s="168">
        <v>0</v>
      </c>
      <c r="AA38" s="169">
        <v>0</v>
      </c>
      <c r="AB38"/>
      <c r="AC38"/>
      <c r="AD38"/>
      <c r="AE38" s="167">
        <v>26</v>
      </c>
      <c r="AF38" s="168">
        <v>0</v>
      </c>
      <c r="AG38" s="169">
        <v>0</v>
      </c>
      <c r="AJ38"/>
      <c r="AK38"/>
    </row>
    <row r="39" spans="1:37" ht="12.75">
      <c r="A39"/>
      <c r="B39"/>
      <c r="C39"/>
      <c r="D39"/>
      <c r="E39"/>
      <c r="F39"/>
      <c r="G39"/>
      <c r="H39"/>
      <c r="I39"/>
      <c r="J39"/>
      <c r="K39"/>
      <c r="L39"/>
      <c r="M39"/>
      <c r="N39"/>
      <c r="O39"/>
      <c r="P39"/>
      <c r="Q39"/>
      <c r="R39"/>
      <c r="V39"/>
      <c r="W39"/>
      <c r="X39" s="121"/>
      <c r="Y39" s="167">
        <v>76</v>
      </c>
      <c r="Z39" s="168">
        <v>0</v>
      </c>
      <c r="AA39" s="169">
        <v>0</v>
      </c>
      <c r="AB39"/>
      <c r="AC39"/>
      <c r="AD39"/>
      <c r="AE39" s="167">
        <v>27</v>
      </c>
      <c r="AF39" s="168">
        <v>0</v>
      </c>
      <c r="AG39" s="169">
        <v>0</v>
      </c>
      <c r="AJ39"/>
      <c r="AK39"/>
    </row>
    <row r="40" spans="1:37" ht="12.75">
      <c r="A40"/>
      <c r="B40"/>
      <c r="C40"/>
      <c r="D40"/>
      <c r="E40"/>
      <c r="F40"/>
      <c r="G40"/>
      <c r="H40"/>
      <c r="I40"/>
      <c r="J40"/>
      <c r="K40"/>
      <c r="L40"/>
      <c r="M40"/>
      <c r="N40"/>
      <c r="O40"/>
      <c r="P40"/>
      <c r="Q40"/>
      <c r="R40"/>
      <c r="V40"/>
      <c r="W40"/>
      <c r="X40" s="121"/>
      <c r="Y40" s="167">
        <v>77</v>
      </c>
      <c r="Z40" s="168">
        <v>0</v>
      </c>
      <c r="AA40" s="169">
        <v>0</v>
      </c>
      <c r="AB40"/>
      <c r="AC40"/>
      <c r="AD40"/>
      <c r="AE40" s="167">
        <v>28</v>
      </c>
      <c r="AF40" s="168">
        <v>0</v>
      </c>
      <c r="AG40" s="169">
        <v>0</v>
      </c>
      <c r="AJ40"/>
      <c r="AK40"/>
    </row>
    <row r="41" spans="1:37" ht="12.75">
      <c r="A41"/>
      <c r="B41"/>
      <c r="C41"/>
      <c r="D41"/>
      <c r="E41"/>
      <c r="F41"/>
      <c r="G41"/>
      <c r="H41"/>
      <c r="I41"/>
      <c r="J41"/>
      <c r="K41"/>
      <c r="L41"/>
      <c r="M41"/>
      <c r="N41"/>
      <c r="O41"/>
      <c r="P41"/>
      <c r="Q41"/>
      <c r="R41"/>
      <c r="V41"/>
      <c r="W41"/>
      <c r="X41" s="121"/>
      <c r="Y41" s="167">
        <v>78</v>
      </c>
      <c r="Z41" s="168">
        <v>0</v>
      </c>
      <c r="AA41" s="169">
        <v>0</v>
      </c>
      <c r="AB41"/>
      <c r="AC41"/>
      <c r="AD41"/>
      <c r="AE41" s="167">
        <v>29</v>
      </c>
      <c r="AF41" s="168">
        <v>0</v>
      </c>
      <c r="AG41" s="169">
        <v>0</v>
      </c>
      <c r="AJ41"/>
      <c r="AK41"/>
    </row>
    <row r="42" spans="1:37" ht="12.75">
      <c r="A42"/>
      <c r="B42"/>
      <c r="C42"/>
      <c r="D42"/>
      <c r="E42"/>
      <c r="F42"/>
      <c r="G42"/>
      <c r="H42"/>
      <c r="I42"/>
      <c r="J42"/>
      <c r="K42"/>
      <c r="L42"/>
      <c r="M42"/>
      <c r="N42"/>
      <c r="O42"/>
      <c r="P42"/>
      <c r="Q42"/>
      <c r="R42"/>
      <c r="V42"/>
      <c r="W42"/>
      <c r="X42" s="121"/>
      <c r="Y42" s="167">
        <v>79</v>
      </c>
      <c r="Z42" s="168">
        <v>0</v>
      </c>
      <c r="AA42" s="169">
        <v>0</v>
      </c>
      <c r="AB42"/>
      <c r="AC42"/>
      <c r="AD42"/>
      <c r="AE42" s="167">
        <v>30</v>
      </c>
      <c r="AF42" s="168">
        <v>0</v>
      </c>
      <c r="AG42" s="169">
        <v>0</v>
      </c>
      <c r="AJ42"/>
      <c r="AK42"/>
    </row>
    <row r="43" spans="1:37" ht="12.75">
      <c r="A43"/>
      <c r="B43"/>
      <c r="C43"/>
      <c r="D43"/>
      <c r="E43"/>
      <c r="F43"/>
      <c r="G43"/>
      <c r="H43"/>
      <c r="I43"/>
      <c r="J43"/>
      <c r="K43"/>
      <c r="L43"/>
      <c r="M43"/>
      <c r="N43"/>
      <c r="O43"/>
      <c r="P43"/>
      <c r="Q43"/>
      <c r="R43"/>
      <c r="V43"/>
      <c r="W43"/>
      <c r="X43" s="121"/>
      <c r="Y43" s="167">
        <v>80</v>
      </c>
      <c r="Z43" s="168">
        <v>0</v>
      </c>
      <c r="AA43" s="169">
        <v>0</v>
      </c>
      <c r="AB43"/>
      <c r="AC43"/>
      <c r="AD43"/>
      <c r="AE43" s="167">
        <v>31</v>
      </c>
      <c r="AF43" s="168">
        <v>0</v>
      </c>
      <c r="AG43" s="169">
        <v>0</v>
      </c>
      <c r="AJ43"/>
      <c r="AK43"/>
    </row>
    <row r="44" spans="1:37" ht="12.75">
      <c r="A44"/>
      <c r="B44"/>
      <c r="C44"/>
      <c r="D44"/>
      <c r="E44"/>
      <c r="F44"/>
      <c r="G44"/>
      <c r="H44"/>
      <c r="I44"/>
      <c r="J44"/>
      <c r="K44"/>
      <c r="L44"/>
      <c r="M44"/>
      <c r="N44"/>
      <c r="O44"/>
      <c r="P44"/>
      <c r="Q44"/>
      <c r="R44"/>
      <c r="V44"/>
      <c r="W44"/>
      <c r="X44" s="121"/>
      <c r="Y44" s="167">
        <v>81</v>
      </c>
      <c r="Z44" s="168">
        <v>0</v>
      </c>
      <c r="AA44" s="169">
        <v>0</v>
      </c>
      <c r="AB44"/>
      <c r="AC44"/>
      <c r="AD44"/>
      <c r="AE44" s="167">
        <v>32</v>
      </c>
      <c r="AF44" s="168">
        <v>0</v>
      </c>
      <c r="AG44" s="169">
        <v>0</v>
      </c>
      <c r="AJ44"/>
      <c r="AK44"/>
    </row>
    <row r="45" spans="5:37" ht="12.75">
      <c r="E45"/>
      <c r="F45"/>
      <c r="G45"/>
      <c r="H45"/>
      <c r="I45"/>
      <c r="J45"/>
      <c r="K45"/>
      <c r="L45"/>
      <c r="M45"/>
      <c r="N45"/>
      <c r="O45"/>
      <c r="P45"/>
      <c r="Q45"/>
      <c r="R45"/>
      <c r="V45"/>
      <c r="W45"/>
      <c r="X45" s="121"/>
      <c r="Y45" s="167">
        <v>82</v>
      </c>
      <c r="Z45" s="168">
        <v>0</v>
      </c>
      <c r="AA45" s="169">
        <v>0</v>
      </c>
      <c r="AB45"/>
      <c r="AC45"/>
      <c r="AD45"/>
      <c r="AE45" s="167">
        <v>33</v>
      </c>
      <c r="AF45" s="168">
        <v>0</v>
      </c>
      <c r="AG45" s="169">
        <v>0</v>
      </c>
      <c r="AJ45"/>
      <c r="AK45"/>
    </row>
    <row r="46" spans="5:37" ht="12.75">
      <c r="E46"/>
      <c r="F46"/>
      <c r="G46"/>
      <c r="H46"/>
      <c r="I46"/>
      <c r="J46"/>
      <c r="K46"/>
      <c r="L46"/>
      <c r="M46"/>
      <c r="N46"/>
      <c r="O46"/>
      <c r="P46"/>
      <c r="Q46"/>
      <c r="R46"/>
      <c r="V46"/>
      <c r="W46"/>
      <c r="X46" s="121"/>
      <c r="Y46" s="167">
        <v>83</v>
      </c>
      <c r="Z46" s="168">
        <v>0</v>
      </c>
      <c r="AA46" s="169">
        <v>0</v>
      </c>
      <c r="AB46"/>
      <c r="AC46"/>
      <c r="AD46"/>
      <c r="AE46" s="167">
        <v>34</v>
      </c>
      <c r="AF46" s="168">
        <v>0</v>
      </c>
      <c r="AG46" s="169">
        <v>0</v>
      </c>
      <c r="AJ46"/>
      <c r="AK46"/>
    </row>
    <row r="47" spans="5:37" ht="12.75">
      <c r="E47"/>
      <c r="F47"/>
      <c r="G47"/>
      <c r="H47"/>
      <c r="I47"/>
      <c r="J47"/>
      <c r="K47"/>
      <c r="L47"/>
      <c r="M47"/>
      <c r="N47"/>
      <c r="O47"/>
      <c r="P47"/>
      <c r="Q47"/>
      <c r="R47"/>
      <c r="V47"/>
      <c r="W47"/>
      <c r="X47" s="121"/>
      <c r="Y47" s="167">
        <v>84</v>
      </c>
      <c r="Z47" s="168">
        <v>0</v>
      </c>
      <c r="AA47" s="169">
        <v>0</v>
      </c>
      <c r="AB47"/>
      <c r="AC47"/>
      <c r="AD47"/>
      <c r="AE47" s="167">
        <v>35</v>
      </c>
      <c r="AF47" s="168">
        <v>0</v>
      </c>
      <c r="AG47" s="169">
        <v>0</v>
      </c>
      <c r="AJ47"/>
      <c r="AK47"/>
    </row>
    <row r="48" spans="5:37" ht="12.75">
      <c r="E48"/>
      <c r="F48"/>
      <c r="G48"/>
      <c r="H48"/>
      <c r="I48"/>
      <c r="J48"/>
      <c r="K48"/>
      <c r="L48"/>
      <c r="M48"/>
      <c r="N48"/>
      <c r="O48"/>
      <c r="P48"/>
      <c r="Q48"/>
      <c r="R48"/>
      <c r="V48"/>
      <c r="W48"/>
      <c r="X48" s="121"/>
      <c r="Y48" s="167">
        <v>85</v>
      </c>
      <c r="Z48" s="168">
        <v>0</v>
      </c>
      <c r="AA48" s="169">
        <v>0</v>
      </c>
      <c r="AB48"/>
      <c r="AC48"/>
      <c r="AD48"/>
      <c r="AE48" s="167">
        <v>36</v>
      </c>
      <c r="AF48" s="168">
        <v>0</v>
      </c>
      <c r="AG48" s="169">
        <v>0</v>
      </c>
      <c r="AJ48"/>
      <c r="AK48"/>
    </row>
    <row r="49" spans="5:37" ht="12.75">
      <c r="E49"/>
      <c r="F49"/>
      <c r="G49"/>
      <c r="H49"/>
      <c r="I49"/>
      <c r="J49"/>
      <c r="K49"/>
      <c r="L49"/>
      <c r="M49"/>
      <c r="N49"/>
      <c r="O49"/>
      <c r="P49"/>
      <c r="Q49"/>
      <c r="R49"/>
      <c r="V49"/>
      <c r="W49"/>
      <c r="X49" s="121"/>
      <c r="Y49" s="167">
        <v>86</v>
      </c>
      <c r="Z49" s="168">
        <v>0</v>
      </c>
      <c r="AA49" s="169">
        <v>0</v>
      </c>
      <c r="AB49"/>
      <c r="AC49"/>
      <c r="AD49"/>
      <c r="AE49" s="167">
        <v>37</v>
      </c>
      <c r="AF49" s="168">
        <v>0</v>
      </c>
      <c r="AG49" s="169">
        <v>0</v>
      </c>
      <c r="AJ49"/>
      <c r="AK49"/>
    </row>
    <row r="50" spans="5:37" ht="12.75">
      <c r="E50"/>
      <c r="F50"/>
      <c r="G50"/>
      <c r="H50"/>
      <c r="I50"/>
      <c r="J50"/>
      <c r="K50"/>
      <c r="L50"/>
      <c r="M50"/>
      <c r="N50"/>
      <c r="O50"/>
      <c r="P50"/>
      <c r="Q50"/>
      <c r="R50"/>
      <c r="V50"/>
      <c r="W50"/>
      <c r="X50" s="121"/>
      <c r="Y50" s="167">
        <v>87</v>
      </c>
      <c r="Z50" s="168">
        <v>0</v>
      </c>
      <c r="AA50" s="169">
        <v>0</v>
      </c>
      <c r="AB50"/>
      <c r="AC50"/>
      <c r="AD50"/>
      <c r="AE50" s="167">
        <v>38</v>
      </c>
      <c r="AF50" s="168">
        <v>0</v>
      </c>
      <c r="AG50" s="169">
        <v>0</v>
      </c>
      <c r="AJ50"/>
      <c r="AK50"/>
    </row>
    <row r="51" spans="5:37" ht="12.75">
      <c r="E51"/>
      <c r="F51"/>
      <c r="G51"/>
      <c r="H51"/>
      <c r="I51"/>
      <c r="J51"/>
      <c r="K51"/>
      <c r="L51"/>
      <c r="M51"/>
      <c r="N51"/>
      <c r="O51"/>
      <c r="P51"/>
      <c r="Q51"/>
      <c r="R51"/>
      <c r="V51"/>
      <c r="W51"/>
      <c r="X51" s="121"/>
      <c r="Y51" s="167">
        <v>88</v>
      </c>
      <c r="Z51" s="168">
        <v>0</v>
      </c>
      <c r="AA51" s="169">
        <v>0</v>
      </c>
      <c r="AB51"/>
      <c r="AC51"/>
      <c r="AD51"/>
      <c r="AE51" s="167">
        <v>39</v>
      </c>
      <c r="AF51" s="168">
        <v>0</v>
      </c>
      <c r="AG51" s="169">
        <v>0</v>
      </c>
      <c r="AJ51"/>
      <c r="AK51"/>
    </row>
    <row r="52" spans="5:37" ht="12.75">
      <c r="E52"/>
      <c r="F52"/>
      <c r="G52"/>
      <c r="H52"/>
      <c r="I52"/>
      <c r="J52"/>
      <c r="K52"/>
      <c r="L52"/>
      <c r="M52"/>
      <c r="N52"/>
      <c r="O52"/>
      <c r="P52"/>
      <c r="Q52"/>
      <c r="R52"/>
      <c r="V52"/>
      <c r="W52"/>
      <c r="X52" s="121"/>
      <c r="Y52" s="167">
        <v>89</v>
      </c>
      <c r="Z52" s="168">
        <v>0</v>
      </c>
      <c r="AA52" s="169">
        <v>0</v>
      </c>
      <c r="AB52"/>
      <c r="AC52"/>
      <c r="AD52"/>
      <c r="AE52" s="167">
        <v>40</v>
      </c>
      <c r="AF52" s="168">
        <v>0</v>
      </c>
      <c r="AG52" s="169">
        <v>0</v>
      </c>
      <c r="AJ52"/>
      <c r="AK52"/>
    </row>
    <row r="53" spans="5:37" ht="12.75">
      <c r="E53"/>
      <c r="F53"/>
      <c r="G53"/>
      <c r="H53"/>
      <c r="I53"/>
      <c r="J53"/>
      <c r="K53"/>
      <c r="L53"/>
      <c r="M53"/>
      <c r="N53"/>
      <c r="O53"/>
      <c r="P53"/>
      <c r="Q53"/>
      <c r="V53"/>
      <c r="W53"/>
      <c r="X53" s="121"/>
      <c r="Y53" s="167">
        <v>90</v>
      </c>
      <c r="Z53" s="168">
        <v>0</v>
      </c>
      <c r="AA53" s="169">
        <v>0</v>
      </c>
      <c r="AB53"/>
      <c r="AC53"/>
      <c r="AD53"/>
      <c r="AE53" s="167">
        <v>41</v>
      </c>
      <c r="AF53" s="168">
        <v>0</v>
      </c>
      <c r="AG53" s="169">
        <v>0</v>
      </c>
      <c r="AJ53"/>
      <c r="AK53"/>
    </row>
    <row r="54" spans="22:37" ht="12.75">
      <c r="V54"/>
      <c r="W54"/>
      <c r="X54" s="121"/>
      <c r="Y54" s="167">
        <v>91</v>
      </c>
      <c r="Z54" s="168">
        <v>0</v>
      </c>
      <c r="AA54" s="169">
        <v>0</v>
      </c>
      <c r="AB54"/>
      <c r="AC54"/>
      <c r="AD54"/>
      <c r="AE54" s="167">
        <v>42</v>
      </c>
      <c r="AF54" s="168">
        <v>0</v>
      </c>
      <c r="AG54" s="169">
        <v>0</v>
      </c>
      <c r="AJ54"/>
      <c r="AK54"/>
    </row>
    <row r="55" spans="22:37" ht="12.75">
      <c r="V55"/>
      <c r="W55"/>
      <c r="X55" s="121"/>
      <c r="Y55" s="167">
        <v>92</v>
      </c>
      <c r="Z55" s="168">
        <v>0</v>
      </c>
      <c r="AA55" s="169">
        <v>0</v>
      </c>
      <c r="AB55"/>
      <c r="AC55"/>
      <c r="AD55"/>
      <c r="AE55" s="167">
        <v>43</v>
      </c>
      <c r="AF55" s="168">
        <v>0</v>
      </c>
      <c r="AG55" s="169">
        <v>0</v>
      </c>
      <c r="AJ55"/>
      <c r="AK55"/>
    </row>
    <row r="56" spans="22:37" ht="12.75">
      <c r="V56"/>
      <c r="W56"/>
      <c r="X56" s="121"/>
      <c r="Y56" s="167">
        <v>93</v>
      </c>
      <c r="Z56" s="168">
        <v>0</v>
      </c>
      <c r="AA56" s="169">
        <v>0</v>
      </c>
      <c r="AB56"/>
      <c r="AC56"/>
      <c r="AD56"/>
      <c r="AE56" s="167">
        <v>44</v>
      </c>
      <c r="AF56" s="168">
        <v>0</v>
      </c>
      <c r="AG56" s="169">
        <v>0</v>
      </c>
      <c r="AJ56"/>
      <c r="AK56"/>
    </row>
    <row r="57" spans="22:37" ht="12.75">
      <c r="V57"/>
      <c r="W57"/>
      <c r="X57" s="121"/>
      <c r="Y57" s="167">
        <v>94</v>
      </c>
      <c r="Z57" s="168">
        <v>0</v>
      </c>
      <c r="AA57" s="169">
        <v>0</v>
      </c>
      <c r="AB57"/>
      <c r="AC57"/>
      <c r="AD57"/>
      <c r="AE57" s="167">
        <v>45</v>
      </c>
      <c r="AF57" s="168">
        <v>0</v>
      </c>
      <c r="AG57" s="169">
        <v>0</v>
      </c>
      <c r="AJ57"/>
      <c r="AK57"/>
    </row>
    <row r="58" spans="22:37" ht="12.75">
      <c r="V58"/>
      <c r="W58"/>
      <c r="X58" s="121"/>
      <c r="Y58" s="167">
        <v>95</v>
      </c>
      <c r="Z58" s="168">
        <v>0</v>
      </c>
      <c r="AA58" s="169">
        <v>0</v>
      </c>
      <c r="AB58"/>
      <c r="AC58"/>
      <c r="AD58"/>
      <c r="AE58" s="167">
        <v>46</v>
      </c>
      <c r="AF58" s="168">
        <v>0</v>
      </c>
      <c r="AG58" s="169">
        <v>0</v>
      </c>
      <c r="AJ58"/>
      <c r="AK58"/>
    </row>
    <row r="59" spans="22:37" ht="12.75">
      <c r="V59"/>
      <c r="W59"/>
      <c r="X59" s="121"/>
      <c r="Y59" s="167">
        <v>96</v>
      </c>
      <c r="Z59" s="168">
        <v>0</v>
      </c>
      <c r="AA59" s="169">
        <v>0</v>
      </c>
      <c r="AB59"/>
      <c r="AC59"/>
      <c r="AD59"/>
      <c r="AE59" s="167">
        <v>47</v>
      </c>
      <c r="AF59" s="168">
        <v>0</v>
      </c>
      <c r="AG59" s="169">
        <v>0</v>
      </c>
      <c r="AJ59"/>
      <c r="AK59"/>
    </row>
    <row r="60" spans="22:37" ht="12.75">
      <c r="V60"/>
      <c r="W60"/>
      <c r="X60" s="121"/>
      <c r="Y60" s="167">
        <v>97</v>
      </c>
      <c r="Z60" s="168">
        <v>0</v>
      </c>
      <c r="AA60" s="169">
        <v>0</v>
      </c>
      <c r="AB60"/>
      <c r="AC60"/>
      <c r="AD60"/>
      <c r="AE60" s="167">
        <v>48</v>
      </c>
      <c r="AF60" s="168">
        <v>0</v>
      </c>
      <c r="AG60" s="169">
        <v>0</v>
      </c>
      <c r="AJ60"/>
      <c r="AK60"/>
    </row>
    <row r="61" spans="22:37" ht="12.75">
      <c r="V61"/>
      <c r="W61"/>
      <c r="X61" s="121"/>
      <c r="Y61" s="167">
        <v>98</v>
      </c>
      <c r="Z61" s="168">
        <v>0</v>
      </c>
      <c r="AA61" s="169">
        <v>0</v>
      </c>
      <c r="AB61"/>
      <c r="AC61"/>
      <c r="AD61"/>
      <c r="AE61" s="167">
        <v>49</v>
      </c>
      <c r="AF61" s="168">
        <v>0</v>
      </c>
      <c r="AG61" s="169">
        <v>0</v>
      </c>
      <c r="AJ61"/>
      <c r="AK61"/>
    </row>
    <row r="62" spans="22:37" ht="13.5" thickBot="1">
      <c r="V62"/>
      <c r="W62"/>
      <c r="X62" s="121"/>
      <c r="Y62" s="167">
        <v>99</v>
      </c>
      <c r="Z62" s="168">
        <v>0</v>
      </c>
      <c r="AA62" s="169">
        <v>0</v>
      </c>
      <c r="AB62"/>
      <c r="AC62"/>
      <c r="AD62"/>
      <c r="AE62" s="170" t="s">
        <v>21</v>
      </c>
      <c r="AF62" s="171">
        <v>0</v>
      </c>
      <c r="AG62" s="172">
        <v>0</v>
      </c>
      <c r="AJ62"/>
      <c r="AK62"/>
    </row>
    <row r="63" spans="22:37" ht="13.5" thickTop="1">
      <c r="V63"/>
      <c r="W63"/>
      <c r="X63" s="121"/>
      <c r="Y63" s="167">
        <v>100</v>
      </c>
      <c r="Z63" s="168">
        <v>0</v>
      </c>
      <c r="AA63" s="169">
        <v>0</v>
      </c>
      <c r="AB63" s="121"/>
      <c r="AC63" s="121"/>
      <c r="AD63" s="121"/>
      <c r="AJ63"/>
      <c r="AK63"/>
    </row>
    <row r="64" spans="22:37" ht="12.75">
      <c r="V64"/>
      <c r="W64"/>
      <c r="X64" s="121"/>
      <c r="Y64" s="167">
        <v>101</v>
      </c>
      <c r="Z64" s="168">
        <v>0</v>
      </c>
      <c r="AA64" s="169">
        <v>0</v>
      </c>
      <c r="AJ64"/>
      <c r="AK64"/>
    </row>
    <row r="65" spans="22:37" ht="12.75">
      <c r="V65"/>
      <c r="W65"/>
      <c r="X65" s="121"/>
      <c r="Y65" s="167">
        <v>102</v>
      </c>
      <c r="Z65" s="168">
        <v>0</v>
      </c>
      <c r="AA65" s="169">
        <v>0</v>
      </c>
      <c r="AJ65"/>
      <c r="AK65"/>
    </row>
    <row r="66" spans="22:37" ht="12.75">
      <c r="V66"/>
      <c r="W66"/>
      <c r="X66" s="121"/>
      <c r="Y66" s="167">
        <v>103</v>
      </c>
      <c r="Z66" s="168">
        <v>0</v>
      </c>
      <c r="AA66" s="169">
        <v>0</v>
      </c>
      <c r="AJ66"/>
      <c r="AK66"/>
    </row>
    <row r="67" spans="22:37" ht="12.75">
      <c r="V67"/>
      <c r="W67"/>
      <c r="X67" s="121"/>
      <c r="Y67" s="167">
        <v>104</v>
      </c>
      <c r="Z67" s="168">
        <v>0</v>
      </c>
      <c r="AA67" s="169">
        <v>0</v>
      </c>
      <c r="AJ67"/>
      <c r="AK67"/>
    </row>
    <row r="68" spans="22:37" ht="12.75">
      <c r="V68"/>
      <c r="W68"/>
      <c r="X68" s="121"/>
      <c r="Y68" s="167">
        <v>105</v>
      </c>
      <c r="Z68" s="168">
        <v>0</v>
      </c>
      <c r="AA68" s="169">
        <v>0</v>
      </c>
      <c r="AJ68"/>
      <c r="AK68"/>
    </row>
    <row r="69" spans="22:37" ht="12.75">
      <c r="V69"/>
      <c r="W69"/>
      <c r="X69" s="121"/>
      <c r="Y69" s="167">
        <v>106</v>
      </c>
      <c r="Z69" s="168">
        <v>0</v>
      </c>
      <c r="AA69" s="169">
        <v>0</v>
      </c>
      <c r="AJ69"/>
      <c r="AK69"/>
    </row>
    <row r="70" spans="22:37" ht="12.75">
      <c r="V70"/>
      <c r="W70"/>
      <c r="X70" s="121"/>
      <c r="Y70" s="167">
        <v>107</v>
      </c>
      <c r="Z70" s="168">
        <v>0</v>
      </c>
      <c r="AA70" s="169">
        <v>0</v>
      </c>
      <c r="AJ70"/>
      <c r="AK70"/>
    </row>
    <row r="71" spans="22:37" ht="12.75">
      <c r="V71"/>
      <c r="W71"/>
      <c r="X71" s="121"/>
      <c r="Y71" s="167">
        <v>108</v>
      </c>
      <c r="Z71" s="168">
        <v>0</v>
      </c>
      <c r="AA71" s="169">
        <v>0</v>
      </c>
      <c r="AJ71"/>
      <c r="AK71"/>
    </row>
    <row r="72" spans="22:37" ht="12.75">
      <c r="V72"/>
      <c r="W72"/>
      <c r="X72" s="121"/>
      <c r="Y72" s="167">
        <v>109</v>
      </c>
      <c r="Z72" s="168">
        <v>0</v>
      </c>
      <c r="AA72" s="169">
        <v>0</v>
      </c>
      <c r="AJ72"/>
      <c r="AK72"/>
    </row>
    <row r="73" spans="22:37" ht="12.75">
      <c r="V73"/>
      <c r="W73"/>
      <c r="X73" s="121"/>
      <c r="Y73" s="167">
        <v>110</v>
      </c>
      <c r="Z73" s="168">
        <v>0</v>
      </c>
      <c r="AA73" s="169">
        <v>0</v>
      </c>
      <c r="AJ73"/>
      <c r="AK73"/>
    </row>
    <row r="74" spans="22:37" ht="12.75">
      <c r="V74"/>
      <c r="W74"/>
      <c r="X74" s="121"/>
      <c r="Y74" s="167">
        <v>111</v>
      </c>
      <c r="Z74" s="168">
        <v>0</v>
      </c>
      <c r="AA74" s="169">
        <v>0</v>
      </c>
      <c r="AJ74"/>
      <c r="AK74"/>
    </row>
    <row r="75" spans="22:37" ht="12.75">
      <c r="V75"/>
      <c r="W75"/>
      <c r="X75" s="121"/>
      <c r="Y75" s="167">
        <v>112</v>
      </c>
      <c r="Z75" s="168">
        <v>0</v>
      </c>
      <c r="AA75" s="169">
        <v>0</v>
      </c>
      <c r="AJ75"/>
      <c r="AK75"/>
    </row>
    <row r="76" spans="22:37" ht="12.75">
      <c r="V76"/>
      <c r="W76"/>
      <c r="X76" s="121"/>
      <c r="Y76" s="167">
        <v>113</v>
      </c>
      <c r="Z76" s="168">
        <v>0</v>
      </c>
      <c r="AA76" s="169">
        <v>0</v>
      </c>
      <c r="AJ76"/>
      <c r="AK76"/>
    </row>
    <row r="77" spans="22:37" ht="12.75">
      <c r="V77"/>
      <c r="W77"/>
      <c r="X77" s="121"/>
      <c r="Y77" s="167">
        <v>114</v>
      </c>
      <c r="Z77" s="168">
        <v>0</v>
      </c>
      <c r="AA77" s="169">
        <v>0</v>
      </c>
      <c r="AJ77"/>
      <c r="AK77"/>
    </row>
    <row r="78" spans="22:37" ht="12.75">
      <c r="V78"/>
      <c r="W78"/>
      <c r="X78" s="121"/>
      <c r="Y78" s="167">
        <v>115</v>
      </c>
      <c r="Z78" s="168">
        <v>0</v>
      </c>
      <c r="AA78" s="169">
        <v>0</v>
      </c>
      <c r="AJ78"/>
      <c r="AK78"/>
    </row>
    <row r="79" spans="22:37" ht="12.75">
      <c r="V79"/>
      <c r="W79"/>
      <c r="X79" s="121"/>
      <c r="Y79" s="167">
        <v>116</v>
      </c>
      <c r="Z79" s="168">
        <v>0</v>
      </c>
      <c r="AA79" s="169">
        <v>0</v>
      </c>
      <c r="AJ79"/>
      <c r="AK79"/>
    </row>
    <row r="80" spans="22:37" ht="12.75">
      <c r="V80"/>
      <c r="W80"/>
      <c r="X80" s="121"/>
      <c r="Y80" s="167">
        <v>117</v>
      </c>
      <c r="Z80" s="168">
        <v>0</v>
      </c>
      <c r="AA80" s="169">
        <v>0</v>
      </c>
      <c r="AJ80"/>
      <c r="AK80"/>
    </row>
    <row r="81" spans="22:37" ht="12.75">
      <c r="V81"/>
      <c r="W81"/>
      <c r="X81" s="121"/>
      <c r="Y81" s="167">
        <v>118</v>
      </c>
      <c r="Z81" s="168">
        <v>0</v>
      </c>
      <c r="AA81" s="169">
        <v>0</v>
      </c>
      <c r="AJ81"/>
      <c r="AK81"/>
    </row>
    <row r="82" spans="22:37" ht="12.75">
      <c r="V82"/>
      <c r="W82"/>
      <c r="X82" s="121"/>
      <c r="Y82" s="167">
        <v>119</v>
      </c>
      <c r="Z82" s="168">
        <v>0</v>
      </c>
      <c r="AA82" s="169">
        <v>0</v>
      </c>
      <c r="AJ82"/>
      <c r="AK82"/>
    </row>
    <row r="83" spans="22:37" ht="12.75">
      <c r="V83"/>
      <c r="W83"/>
      <c r="X83" s="121"/>
      <c r="Y83" s="167">
        <v>120</v>
      </c>
      <c r="Z83" s="168">
        <v>0</v>
      </c>
      <c r="AA83" s="169">
        <v>0</v>
      </c>
      <c r="AJ83"/>
      <c r="AK83"/>
    </row>
    <row r="84" spans="22:37" ht="12.75">
      <c r="V84"/>
      <c r="W84"/>
      <c r="X84" s="121"/>
      <c r="Y84" s="167">
        <v>121</v>
      </c>
      <c r="Z84" s="168">
        <v>0</v>
      </c>
      <c r="AA84" s="169">
        <v>0</v>
      </c>
      <c r="AJ84"/>
      <c r="AK84"/>
    </row>
    <row r="85" spans="22:37" ht="12.75">
      <c r="V85"/>
      <c r="W85"/>
      <c r="X85" s="121"/>
      <c r="Y85" s="167">
        <v>122</v>
      </c>
      <c r="Z85" s="168">
        <v>0</v>
      </c>
      <c r="AA85" s="169">
        <v>0</v>
      </c>
      <c r="AJ85"/>
      <c r="AK85"/>
    </row>
    <row r="86" spans="22:37" ht="12.75">
      <c r="V86"/>
      <c r="W86"/>
      <c r="X86" s="121"/>
      <c r="Y86" s="167">
        <v>123</v>
      </c>
      <c r="Z86" s="168">
        <v>0</v>
      </c>
      <c r="AA86" s="169">
        <v>0</v>
      </c>
      <c r="AJ86"/>
      <c r="AK86"/>
    </row>
    <row r="87" spans="22:37" ht="12.75">
      <c r="V87"/>
      <c r="W87"/>
      <c r="X87" s="121"/>
      <c r="Y87" s="167">
        <v>124</v>
      </c>
      <c r="Z87" s="168">
        <v>0</v>
      </c>
      <c r="AA87" s="169">
        <v>0</v>
      </c>
      <c r="AJ87"/>
      <c r="AK87"/>
    </row>
    <row r="88" spans="22:37" ht="12.75">
      <c r="V88"/>
      <c r="W88"/>
      <c r="X88" s="121"/>
      <c r="Y88" s="167">
        <v>125</v>
      </c>
      <c r="Z88" s="168">
        <v>0</v>
      </c>
      <c r="AA88" s="169">
        <v>0</v>
      </c>
      <c r="AJ88"/>
      <c r="AK88"/>
    </row>
    <row r="89" spans="22:37" ht="13.5" thickBot="1">
      <c r="V89"/>
      <c r="W89"/>
      <c r="X89" s="121"/>
      <c r="Y89" s="170" t="s">
        <v>21</v>
      </c>
      <c r="Z89" s="171">
        <v>0</v>
      </c>
      <c r="AA89" s="172">
        <v>0</v>
      </c>
      <c r="AJ89"/>
      <c r="AK89"/>
    </row>
    <row r="90" spans="22:37" ht="13.5" thickTop="1">
      <c r="V90" s="112"/>
      <c r="W90" s="112"/>
      <c r="X90" s="112"/>
      <c r="Y90" s="112"/>
      <c r="Z90" s="112"/>
      <c r="AA90" s="112"/>
      <c r="AJ90"/>
      <c r="AK90"/>
    </row>
    <row r="91" spans="25:37" ht="12.75">
      <c r="Y91" s="112"/>
      <c r="Z91" s="112"/>
      <c r="AA91" s="112"/>
      <c r="AJ91"/>
      <c r="AK91"/>
    </row>
    <row r="92" spans="25:37" ht="12.75">
      <c r="Y92" s="112"/>
      <c r="Z92" s="112"/>
      <c r="AA92" s="112"/>
      <c r="AJ92"/>
      <c r="AK92"/>
    </row>
    <row r="93" spans="25:37" ht="12.75">
      <c r="Y93" s="112"/>
      <c r="Z93" s="112"/>
      <c r="AA93" s="112"/>
      <c r="AJ93"/>
      <c r="AK93"/>
    </row>
    <row r="94" spans="25:37" ht="12.75">
      <c r="Y94" s="112"/>
      <c r="Z94" s="112"/>
      <c r="AA94" s="112"/>
      <c r="AJ94"/>
      <c r="AK94"/>
    </row>
    <row r="95" spans="25:37" ht="12.75">
      <c r="Y95" s="112"/>
      <c r="Z95" s="112"/>
      <c r="AA95" s="112"/>
      <c r="AJ95"/>
      <c r="AK95"/>
    </row>
    <row r="96" spans="25:37" ht="12.75">
      <c r="Y96" s="112"/>
      <c r="Z96" s="112"/>
      <c r="AA96" s="112"/>
      <c r="AJ96"/>
      <c r="AK96"/>
    </row>
    <row r="97" spans="25:37" ht="12.75">
      <c r="Y97" s="112"/>
      <c r="Z97" s="112"/>
      <c r="AA97" s="112"/>
      <c r="AJ97"/>
      <c r="AK97"/>
    </row>
    <row r="98" spans="25:37" ht="12.75">
      <c r="Y98" s="112"/>
      <c r="Z98" s="112"/>
      <c r="AA98" s="112"/>
      <c r="AJ98"/>
      <c r="AK98"/>
    </row>
    <row r="99" spans="25:37" ht="12.75">
      <c r="Y99" s="112"/>
      <c r="Z99" s="112"/>
      <c r="AA99" s="112"/>
      <c r="AJ99"/>
      <c r="AK99"/>
    </row>
    <row r="100" spans="25:37" ht="12.75">
      <c r="Y100" s="112"/>
      <c r="Z100" s="112"/>
      <c r="AA100" s="112"/>
      <c r="AJ100"/>
      <c r="AK100"/>
    </row>
    <row r="101" spans="25:37" ht="12.75">
      <c r="Y101" s="112"/>
      <c r="Z101" s="112"/>
      <c r="AA101" s="112"/>
      <c r="AJ101"/>
      <c r="AK101"/>
    </row>
    <row r="102" spans="25:37" ht="12.75">
      <c r="Y102" s="112"/>
      <c r="Z102" s="112"/>
      <c r="AA102" s="112"/>
      <c r="AJ102"/>
      <c r="AK102"/>
    </row>
    <row r="103" spans="25:37" ht="12.75">
      <c r="Y103" s="112"/>
      <c r="Z103" s="112"/>
      <c r="AA103" s="112"/>
      <c r="AJ103"/>
      <c r="AK103"/>
    </row>
    <row r="104" spans="25:37" ht="12.75">
      <c r="Y104" s="112"/>
      <c r="Z104" s="112"/>
      <c r="AA104" s="112"/>
      <c r="AJ104"/>
      <c r="AK104"/>
    </row>
    <row r="105" spans="25:37" ht="12.75">
      <c r="Y105" s="112"/>
      <c r="Z105" s="112"/>
      <c r="AA105" s="112"/>
      <c r="AJ105"/>
      <c r="AK105"/>
    </row>
    <row r="106" spans="25:37" ht="12.75">
      <c r="Y106" s="112"/>
      <c r="Z106" s="112"/>
      <c r="AA106" s="112"/>
      <c r="AJ106"/>
      <c r="AK106"/>
    </row>
    <row r="107" spans="25:37" ht="12.75">
      <c r="Y107" s="112"/>
      <c r="Z107" s="112"/>
      <c r="AA107" s="112"/>
      <c r="AJ107"/>
      <c r="AK107"/>
    </row>
    <row r="108" spans="25:37" ht="12.75">
      <c r="Y108" s="112"/>
      <c r="Z108" s="112"/>
      <c r="AA108" s="112"/>
      <c r="AJ108"/>
      <c r="AK108"/>
    </row>
    <row r="109" spans="36:37" ht="12.75">
      <c r="AJ109"/>
      <c r="AK109"/>
    </row>
    <row r="110" spans="36:37" ht="12.75">
      <c r="AJ110"/>
      <c r="AK110"/>
    </row>
    <row r="111" spans="36:37" ht="12.75">
      <c r="AJ111"/>
      <c r="AK111"/>
    </row>
    <row r="112" spans="36:37" ht="12.75">
      <c r="AJ112"/>
      <c r="AK112"/>
    </row>
    <row r="113" spans="36:37" ht="12.75">
      <c r="AJ113"/>
      <c r="AK113"/>
    </row>
    <row r="114" spans="36:37" ht="12.75">
      <c r="AJ114"/>
      <c r="AK114"/>
    </row>
    <row r="115" spans="36:37" ht="12.75">
      <c r="AJ115"/>
      <c r="AK115"/>
    </row>
    <row r="116" spans="36:37" ht="12.75">
      <c r="AJ116"/>
      <c r="AK116"/>
    </row>
    <row r="117" spans="36:37" ht="12.75">
      <c r="AJ117"/>
      <c r="AK117"/>
    </row>
    <row r="118" spans="36:37" ht="12.75">
      <c r="AJ118"/>
      <c r="AK118"/>
    </row>
    <row r="119" spans="36:37" ht="12.75">
      <c r="AJ119"/>
      <c r="AK119"/>
    </row>
    <row r="120" spans="36:37" ht="12.75">
      <c r="AJ120"/>
      <c r="AK120"/>
    </row>
    <row r="121" spans="36:37" ht="12.75">
      <c r="AJ121"/>
      <c r="AK121"/>
    </row>
    <row r="122" spans="36:37" ht="12.75">
      <c r="AJ122"/>
      <c r="AK122"/>
    </row>
    <row r="123" spans="36:37" ht="12.75">
      <c r="AJ123"/>
      <c r="AK123"/>
    </row>
    <row r="124" spans="36:37" ht="12.75">
      <c r="AJ124"/>
      <c r="AK124"/>
    </row>
    <row r="125" spans="36:37" ht="12.75">
      <c r="AJ125"/>
      <c r="AK125"/>
    </row>
    <row r="126" spans="36:37" ht="12.75">
      <c r="AJ126"/>
      <c r="AK126"/>
    </row>
    <row r="127" spans="36:37" ht="12.75">
      <c r="AJ127"/>
      <c r="AK127"/>
    </row>
    <row r="128" spans="36:37" ht="12.75">
      <c r="AJ128"/>
      <c r="AK128"/>
    </row>
    <row r="129" spans="36:37" ht="12.75">
      <c r="AJ129"/>
      <c r="AK129"/>
    </row>
    <row r="130" spans="36:37" ht="12.75">
      <c r="AJ130"/>
      <c r="AK130"/>
    </row>
    <row r="131" spans="36:37" ht="12.75">
      <c r="AJ131"/>
      <c r="AK131"/>
    </row>
    <row r="132" spans="36:37" ht="12.75">
      <c r="AJ132"/>
      <c r="AK132"/>
    </row>
    <row r="133" spans="36:37" ht="12.75">
      <c r="AJ133"/>
      <c r="AK133"/>
    </row>
    <row r="134" spans="36:37" ht="12.75">
      <c r="AJ134"/>
      <c r="AK134"/>
    </row>
    <row r="135" spans="36:37" ht="12.75">
      <c r="AJ135"/>
      <c r="AK135"/>
    </row>
    <row r="136" spans="36:37" ht="12.75">
      <c r="AJ136"/>
      <c r="AK136"/>
    </row>
    <row r="137" spans="36:37" ht="12.75">
      <c r="AJ137"/>
      <c r="AK137"/>
    </row>
    <row r="138" spans="36:37" ht="12.75">
      <c r="AJ138"/>
      <c r="AK138"/>
    </row>
    <row r="139" spans="36:37" ht="12.75">
      <c r="AJ139"/>
      <c r="AK139"/>
    </row>
    <row r="140" spans="36:37" ht="12.75">
      <c r="AJ140"/>
      <c r="AK140"/>
    </row>
    <row r="141" spans="36:37" ht="12.75">
      <c r="AJ141"/>
      <c r="AK141"/>
    </row>
    <row r="142" spans="36:37" ht="12.75">
      <c r="AJ142"/>
      <c r="AK142"/>
    </row>
    <row r="143" spans="36:37" ht="12.75">
      <c r="AJ143"/>
      <c r="AK143"/>
    </row>
    <row r="144" spans="36:37" ht="12.75">
      <c r="AJ144"/>
      <c r="AK144"/>
    </row>
    <row r="145" spans="36:37" ht="12.75">
      <c r="AJ145"/>
      <c r="AK145"/>
    </row>
    <row r="146" spans="36:37" ht="12.75">
      <c r="AJ146"/>
      <c r="AK146"/>
    </row>
    <row r="147" spans="36:37" ht="12.75">
      <c r="AJ147"/>
      <c r="AK147"/>
    </row>
    <row r="148" spans="36:37" ht="12.75">
      <c r="AJ148"/>
      <c r="AK148"/>
    </row>
    <row r="149" spans="36:37" ht="12.75">
      <c r="AJ149"/>
      <c r="AK149"/>
    </row>
    <row r="150" spans="36:37" ht="12.75">
      <c r="AJ150"/>
      <c r="AK150"/>
    </row>
    <row r="151" spans="36:37" ht="12.75">
      <c r="AJ151"/>
      <c r="AK151"/>
    </row>
    <row r="152" spans="36:37" ht="12.75">
      <c r="AJ152"/>
      <c r="AK152"/>
    </row>
    <row r="153" spans="36:37" ht="12.75">
      <c r="AJ153"/>
      <c r="AK153"/>
    </row>
    <row r="154" spans="36:37" ht="12.75">
      <c r="AJ154"/>
      <c r="AK154"/>
    </row>
    <row r="155" spans="36:37" ht="12.75">
      <c r="AJ155"/>
      <c r="AK155"/>
    </row>
    <row r="156" spans="36:37" ht="12.75">
      <c r="AJ156"/>
      <c r="AK156"/>
    </row>
    <row r="157" spans="36:37" ht="12.75">
      <c r="AJ157"/>
      <c r="AK157"/>
    </row>
    <row r="158" spans="36:37" ht="12.75">
      <c r="AJ158"/>
      <c r="AK158"/>
    </row>
    <row r="159" spans="36:37" ht="12.75">
      <c r="AJ159"/>
      <c r="AK159"/>
    </row>
    <row r="160" spans="36:37" ht="12.75">
      <c r="AJ160"/>
      <c r="AK160"/>
    </row>
    <row r="161" spans="36:37" ht="12.75">
      <c r="AJ161"/>
      <c r="AK161"/>
    </row>
    <row r="162" spans="36:37" ht="12.75">
      <c r="AJ162"/>
      <c r="AK162"/>
    </row>
    <row r="163" spans="36:37" ht="12.75">
      <c r="AJ163"/>
      <c r="AK163"/>
    </row>
    <row r="164" spans="36:37" ht="12.75">
      <c r="AJ164"/>
      <c r="AK164"/>
    </row>
    <row r="165" spans="36:37" ht="12.75">
      <c r="AJ165"/>
      <c r="AK165"/>
    </row>
    <row r="166" spans="36:37" ht="12.75">
      <c r="AJ166"/>
      <c r="AK166"/>
    </row>
    <row r="167" spans="36:37" ht="12.75">
      <c r="AJ167"/>
      <c r="AK167"/>
    </row>
    <row r="168" spans="36:37" ht="12.75">
      <c r="AJ168"/>
      <c r="AK168"/>
    </row>
    <row r="169" spans="36:37" ht="12.75">
      <c r="AJ169"/>
      <c r="AK169"/>
    </row>
    <row r="170" spans="36:37" ht="12.75">
      <c r="AJ170"/>
      <c r="AK170"/>
    </row>
    <row r="171" spans="36:37" ht="12.75">
      <c r="AJ171"/>
      <c r="AK171"/>
    </row>
    <row r="172" spans="36:37" ht="12.75">
      <c r="AJ172"/>
      <c r="AK172"/>
    </row>
    <row r="173" spans="36:37" ht="12.75">
      <c r="AJ173"/>
      <c r="AK173"/>
    </row>
    <row r="174" spans="36:37" ht="12.75">
      <c r="AJ174"/>
      <c r="AK174"/>
    </row>
    <row r="175" spans="36:37" ht="12.75">
      <c r="AJ175"/>
      <c r="AK175"/>
    </row>
    <row r="176" spans="36:37" ht="12.75">
      <c r="AJ176"/>
      <c r="AK176"/>
    </row>
    <row r="177" spans="36:37" ht="12.75">
      <c r="AJ177"/>
      <c r="AK177"/>
    </row>
    <row r="178" spans="36:37" ht="12.75">
      <c r="AJ178"/>
      <c r="AK178"/>
    </row>
    <row r="179" spans="36:37" ht="12.75">
      <c r="AJ179"/>
      <c r="AK179"/>
    </row>
    <row r="180" spans="36:37" ht="12.75">
      <c r="AJ180"/>
      <c r="AK180"/>
    </row>
    <row r="181" spans="36:37" ht="12.75">
      <c r="AJ181"/>
      <c r="AK181"/>
    </row>
    <row r="182" spans="36:37" ht="12.75">
      <c r="AJ182"/>
      <c r="AK182"/>
    </row>
    <row r="183" spans="36:37" ht="12.75">
      <c r="AJ183"/>
      <c r="AK183"/>
    </row>
    <row r="184" spans="36:37" ht="12.75">
      <c r="AJ184"/>
      <c r="AK184"/>
    </row>
    <row r="185" spans="36:37" ht="12.75">
      <c r="AJ185"/>
      <c r="AK185"/>
    </row>
    <row r="186" spans="36:37" ht="12.75">
      <c r="AJ186"/>
      <c r="AK186"/>
    </row>
    <row r="187" spans="36:37" ht="12.75">
      <c r="AJ187"/>
      <c r="AK187"/>
    </row>
    <row r="188" spans="36:37" ht="12.75">
      <c r="AJ188"/>
      <c r="AK188"/>
    </row>
    <row r="189" spans="36:37" ht="12.75">
      <c r="AJ189"/>
      <c r="AK189"/>
    </row>
    <row r="190" spans="36:37" ht="12.75">
      <c r="AJ190"/>
      <c r="AK190"/>
    </row>
    <row r="191" spans="36:37" ht="12.75">
      <c r="AJ191"/>
      <c r="AK191"/>
    </row>
    <row r="192" spans="36:37" ht="12.75">
      <c r="AJ192"/>
      <c r="AK192"/>
    </row>
    <row r="193" spans="36:37" ht="12.75">
      <c r="AJ193"/>
      <c r="AK193"/>
    </row>
    <row r="194" spans="36:37" ht="12.75">
      <c r="AJ194"/>
      <c r="AK194"/>
    </row>
    <row r="195" spans="36:37" ht="12.75">
      <c r="AJ195"/>
      <c r="AK195"/>
    </row>
    <row r="196" spans="36:37" ht="12.75">
      <c r="AJ196"/>
      <c r="AK196"/>
    </row>
    <row r="197" spans="36:37" ht="12.75">
      <c r="AJ197"/>
      <c r="AK197"/>
    </row>
    <row r="198" spans="36:37" ht="12.75">
      <c r="AJ198"/>
      <c r="AK198"/>
    </row>
    <row r="199" spans="36:37" ht="12.75">
      <c r="AJ199"/>
      <c r="AK199"/>
    </row>
    <row r="200" spans="36:37" ht="12.75">
      <c r="AJ200"/>
      <c r="AK200"/>
    </row>
    <row r="201" spans="36:37" ht="12.75">
      <c r="AJ201"/>
      <c r="AK201"/>
    </row>
    <row r="202" spans="36:37" ht="12.75">
      <c r="AJ202"/>
      <c r="AK202"/>
    </row>
    <row r="203" spans="36:37" ht="12.75">
      <c r="AJ203"/>
      <c r="AK203"/>
    </row>
    <row r="204" spans="36:37" ht="12.75">
      <c r="AJ204"/>
      <c r="AK204"/>
    </row>
    <row r="205" spans="36:37" ht="12.75">
      <c r="AJ205"/>
      <c r="AK205"/>
    </row>
    <row r="206" spans="36:37" ht="12.75">
      <c r="AJ206"/>
      <c r="AK206"/>
    </row>
    <row r="207" spans="36:37" ht="12.75">
      <c r="AJ207"/>
      <c r="AK207"/>
    </row>
    <row r="208" spans="36:37" ht="12.75">
      <c r="AJ208"/>
      <c r="AK208"/>
    </row>
    <row r="209" spans="36:37" ht="12.75">
      <c r="AJ209"/>
      <c r="AK209"/>
    </row>
    <row r="210" spans="36:37" ht="12.75">
      <c r="AJ210"/>
      <c r="AK210"/>
    </row>
    <row r="211" spans="36:37" ht="12.75">
      <c r="AJ211"/>
      <c r="AK211"/>
    </row>
    <row r="212" spans="36:37" ht="12.75">
      <c r="AJ212"/>
      <c r="AK212"/>
    </row>
    <row r="213" spans="36:37" ht="12.75">
      <c r="AJ213"/>
      <c r="AK213"/>
    </row>
    <row r="214" spans="36:37" ht="12.75">
      <c r="AJ214"/>
      <c r="AK214"/>
    </row>
    <row r="215" spans="36:37" ht="12.75">
      <c r="AJ215"/>
      <c r="AK215"/>
    </row>
    <row r="216" spans="36:37" ht="12.75">
      <c r="AJ216"/>
      <c r="AK216"/>
    </row>
    <row r="217" spans="36:37" ht="12.75">
      <c r="AJ217"/>
      <c r="AK217"/>
    </row>
    <row r="218" spans="36:37" ht="12.75">
      <c r="AJ218"/>
      <c r="AK218"/>
    </row>
    <row r="219" spans="36:37" ht="12.75">
      <c r="AJ219"/>
      <c r="AK219"/>
    </row>
    <row r="220" spans="36:37" ht="12.75">
      <c r="AJ220"/>
      <c r="AK220"/>
    </row>
    <row r="221" spans="36:37" ht="12.75">
      <c r="AJ221"/>
      <c r="AK221"/>
    </row>
    <row r="222" spans="36:37" ht="12.75">
      <c r="AJ222"/>
      <c r="AK222"/>
    </row>
    <row r="223" spans="36:37" ht="12.75">
      <c r="AJ223"/>
      <c r="AK223"/>
    </row>
    <row r="224" spans="36:37" ht="12.75">
      <c r="AJ224"/>
      <c r="AK224"/>
    </row>
    <row r="225" spans="36:37" ht="12.75">
      <c r="AJ225"/>
      <c r="AK225"/>
    </row>
    <row r="226" spans="36:37" ht="12.75">
      <c r="AJ226"/>
      <c r="AK226"/>
    </row>
    <row r="227" spans="36:37" ht="12.75">
      <c r="AJ227"/>
      <c r="AK227"/>
    </row>
    <row r="228" spans="36:37" ht="12.75">
      <c r="AJ228"/>
      <c r="AK228"/>
    </row>
    <row r="229" spans="36:37" ht="12.75">
      <c r="AJ229"/>
      <c r="AK229"/>
    </row>
    <row r="230" spans="36:37" ht="12.75">
      <c r="AJ230"/>
      <c r="AK230"/>
    </row>
    <row r="231" spans="36:37" ht="12.75">
      <c r="AJ231"/>
      <c r="AK231"/>
    </row>
    <row r="232" spans="36:37" ht="12.75">
      <c r="AJ232"/>
      <c r="AK232"/>
    </row>
    <row r="233" spans="36:37" ht="12.75">
      <c r="AJ233"/>
      <c r="AK233"/>
    </row>
    <row r="234" spans="36:37" ht="12.75">
      <c r="AJ234"/>
      <c r="AK234"/>
    </row>
    <row r="235" spans="36:37" ht="12.75">
      <c r="AJ235"/>
      <c r="AK235"/>
    </row>
    <row r="236" spans="36:37" ht="12.75">
      <c r="AJ236"/>
      <c r="AK236"/>
    </row>
    <row r="237" spans="36:37" ht="12.75">
      <c r="AJ237"/>
      <c r="AK237"/>
    </row>
    <row r="238" spans="36:37" ht="12.75">
      <c r="AJ238"/>
      <c r="AK238"/>
    </row>
    <row r="239" spans="36:37" ht="12.75">
      <c r="AJ239"/>
      <c r="AK239"/>
    </row>
    <row r="240" spans="36:37" ht="12.75">
      <c r="AJ240"/>
      <c r="AK240"/>
    </row>
    <row r="241" spans="36:37" ht="12.75">
      <c r="AJ241"/>
      <c r="AK241"/>
    </row>
    <row r="242" spans="36:37" ht="12.75">
      <c r="AJ242"/>
      <c r="AK242"/>
    </row>
    <row r="243" spans="36:37" ht="12.75">
      <c r="AJ243"/>
      <c r="AK243"/>
    </row>
    <row r="244" spans="36:37" ht="12.75">
      <c r="AJ244"/>
      <c r="AK244"/>
    </row>
    <row r="245" spans="36:37" ht="12.75">
      <c r="AJ245"/>
      <c r="AK245"/>
    </row>
    <row r="246" spans="36:37" ht="12.75">
      <c r="AJ246"/>
      <c r="AK246"/>
    </row>
    <row r="247" spans="36:37" ht="12.75">
      <c r="AJ247"/>
      <c r="AK247"/>
    </row>
    <row r="248" spans="36:37" ht="12.75">
      <c r="AJ248"/>
      <c r="AK248"/>
    </row>
    <row r="249" spans="36:37" ht="12.75">
      <c r="AJ249"/>
      <c r="AK249"/>
    </row>
    <row r="250" spans="36:37" ht="12.75">
      <c r="AJ250"/>
      <c r="AK250"/>
    </row>
    <row r="251" spans="36:37" ht="12.75">
      <c r="AJ251"/>
      <c r="AK251"/>
    </row>
    <row r="252" spans="36:37" ht="12.75">
      <c r="AJ252"/>
      <c r="AK252"/>
    </row>
    <row r="253" spans="36:37" ht="12.75">
      <c r="AJ253"/>
      <c r="AK253"/>
    </row>
    <row r="254" spans="36:37" ht="12.75">
      <c r="AJ254"/>
      <c r="AK254"/>
    </row>
    <row r="255" spans="36:37" ht="12.75">
      <c r="AJ255"/>
      <c r="AK255"/>
    </row>
    <row r="256" spans="36:37" ht="12.75">
      <c r="AJ256"/>
      <c r="AK256"/>
    </row>
    <row r="257" spans="36:37" ht="12.75">
      <c r="AJ257"/>
      <c r="AK257"/>
    </row>
    <row r="258" spans="36:37" ht="12.75">
      <c r="AJ258"/>
      <c r="AK258"/>
    </row>
    <row r="259" spans="36:37" ht="12.75">
      <c r="AJ259"/>
      <c r="AK259"/>
    </row>
    <row r="260" spans="36:37" ht="12.75">
      <c r="AJ260"/>
      <c r="AK260"/>
    </row>
    <row r="261" spans="36:37" ht="12.75">
      <c r="AJ261"/>
      <c r="AK261"/>
    </row>
    <row r="262" spans="36:37" ht="12.75">
      <c r="AJ262"/>
      <c r="AK262"/>
    </row>
    <row r="263" spans="36:37" ht="12.75">
      <c r="AJ263"/>
      <c r="AK263"/>
    </row>
    <row r="264" spans="36:37" ht="12.75">
      <c r="AJ264"/>
      <c r="AK264"/>
    </row>
    <row r="265" spans="36:37" ht="12.75">
      <c r="AJ265"/>
      <c r="AK265"/>
    </row>
    <row r="266" spans="36:37" ht="12.75">
      <c r="AJ266"/>
      <c r="AK266"/>
    </row>
    <row r="267" spans="36:37" ht="12.75">
      <c r="AJ267"/>
      <c r="AK267"/>
    </row>
    <row r="268" spans="36:37" ht="12.75">
      <c r="AJ268"/>
      <c r="AK268"/>
    </row>
    <row r="269" spans="36:37" ht="12.75">
      <c r="AJ269"/>
      <c r="AK269"/>
    </row>
    <row r="270" spans="36:37" ht="12.75">
      <c r="AJ270"/>
      <c r="AK270"/>
    </row>
    <row r="271" spans="36:37" ht="12.75">
      <c r="AJ271"/>
      <c r="AK271"/>
    </row>
    <row r="272" spans="36:37" ht="12.75">
      <c r="AJ272"/>
      <c r="AK272"/>
    </row>
    <row r="273" spans="36:37" ht="12.75">
      <c r="AJ273"/>
      <c r="AK273"/>
    </row>
    <row r="274" spans="36:37" ht="12.75">
      <c r="AJ274"/>
      <c r="AK274"/>
    </row>
    <row r="275" spans="36:37" ht="12.75">
      <c r="AJ275"/>
      <c r="AK275"/>
    </row>
    <row r="276" spans="36:37" ht="12.75">
      <c r="AJ276"/>
      <c r="AK276"/>
    </row>
    <row r="277" spans="36:37" ht="12.75">
      <c r="AJ277"/>
      <c r="AK277"/>
    </row>
    <row r="278" spans="36:37" ht="12.75">
      <c r="AJ278"/>
      <c r="AK278"/>
    </row>
    <row r="279" spans="36:37" ht="12.75">
      <c r="AJ279"/>
      <c r="AK279"/>
    </row>
    <row r="280" spans="36:37" ht="12.75">
      <c r="AJ280"/>
      <c r="AK280"/>
    </row>
    <row r="281" spans="36:37" ht="12.75">
      <c r="AJ281"/>
      <c r="AK281"/>
    </row>
    <row r="282" spans="36:37" ht="12.75">
      <c r="AJ282"/>
      <c r="AK282"/>
    </row>
    <row r="283" spans="36:37" ht="12.75">
      <c r="AJ283"/>
      <c r="AK283"/>
    </row>
    <row r="284" spans="36:37" ht="12.75">
      <c r="AJ284"/>
      <c r="AK284"/>
    </row>
    <row r="285" spans="36:37" ht="12.75">
      <c r="AJ285"/>
      <c r="AK285"/>
    </row>
    <row r="286" spans="36:37" ht="12.75">
      <c r="AJ286"/>
      <c r="AK286"/>
    </row>
    <row r="287" spans="36:37" ht="12.75">
      <c r="AJ287"/>
      <c r="AK287"/>
    </row>
    <row r="288" spans="36:37" ht="12.75">
      <c r="AJ288"/>
      <c r="AK288"/>
    </row>
    <row r="289" spans="36:37" ht="12.75">
      <c r="AJ289"/>
      <c r="AK289"/>
    </row>
    <row r="290" spans="36:37" ht="12.75">
      <c r="AJ290"/>
      <c r="AK290"/>
    </row>
    <row r="291" spans="36:37" ht="12.75">
      <c r="AJ291"/>
      <c r="AK291"/>
    </row>
    <row r="292" spans="36:37" ht="12.75">
      <c r="AJ292"/>
      <c r="AK292"/>
    </row>
    <row r="293" spans="36:37" ht="12.75">
      <c r="AJ293"/>
      <c r="AK293"/>
    </row>
    <row r="294" spans="36:37" ht="12.75">
      <c r="AJ294"/>
      <c r="AK294"/>
    </row>
    <row r="295" spans="36:37" ht="12.75">
      <c r="AJ295"/>
      <c r="AK295"/>
    </row>
    <row r="296" spans="36:37" ht="12.75">
      <c r="AJ296"/>
      <c r="AK296"/>
    </row>
    <row r="297" spans="36:37" ht="12.75">
      <c r="AJ297"/>
      <c r="AK297"/>
    </row>
    <row r="298" spans="36:37" ht="12.75">
      <c r="AJ298"/>
      <c r="AK298"/>
    </row>
    <row r="299" spans="36:37" ht="12.75">
      <c r="AJ299"/>
      <c r="AK299"/>
    </row>
    <row r="300" spans="36:37" ht="12.75">
      <c r="AJ300"/>
      <c r="AK300"/>
    </row>
    <row r="301" spans="36:37" ht="12.75">
      <c r="AJ301"/>
      <c r="AK301"/>
    </row>
    <row r="302" spans="36:37" ht="12.75">
      <c r="AJ302"/>
      <c r="AK302"/>
    </row>
    <row r="303" spans="36:37" ht="12.75">
      <c r="AJ303"/>
      <c r="AK303"/>
    </row>
    <row r="304" spans="36:37" ht="12.75">
      <c r="AJ304"/>
      <c r="AK304"/>
    </row>
    <row r="305" spans="36:37" ht="12.75">
      <c r="AJ305"/>
      <c r="AK305"/>
    </row>
    <row r="306" spans="36:37" ht="12.75">
      <c r="AJ306"/>
      <c r="AK306"/>
    </row>
    <row r="307" spans="36:37" ht="12.75">
      <c r="AJ307"/>
      <c r="AK307"/>
    </row>
    <row r="308" spans="36:37" ht="12.75">
      <c r="AJ308"/>
      <c r="AK308"/>
    </row>
    <row r="309" spans="36:37" ht="12.75">
      <c r="AJ309"/>
      <c r="AK309"/>
    </row>
    <row r="310" spans="36:37" ht="12.75">
      <c r="AJ310"/>
      <c r="AK310"/>
    </row>
    <row r="311" spans="36:37" ht="12.75">
      <c r="AJ311"/>
      <c r="AK311"/>
    </row>
    <row r="312" spans="36:37" ht="12.75">
      <c r="AJ312"/>
      <c r="AK312"/>
    </row>
    <row r="313" spans="36:37" ht="12.75">
      <c r="AJ313"/>
      <c r="AK313"/>
    </row>
    <row r="314" spans="36:37" ht="12.75">
      <c r="AJ314"/>
      <c r="AK314"/>
    </row>
    <row r="315" spans="36:37" ht="12.75">
      <c r="AJ315"/>
      <c r="AK315"/>
    </row>
    <row r="316" spans="36:37" ht="12.75">
      <c r="AJ316"/>
      <c r="AK316"/>
    </row>
    <row r="317" spans="36:37" ht="12.75">
      <c r="AJ317"/>
      <c r="AK317"/>
    </row>
    <row r="318" spans="36:37" ht="12.75">
      <c r="AJ318"/>
      <c r="AK318"/>
    </row>
    <row r="319" spans="36:37" ht="12.75">
      <c r="AJ319"/>
      <c r="AK319"/>
    </row>
    <row r="320" spans="36:37" ht="12.75">
      <c r="AJ320"/>
      <c r="AK320"/>
    </row>
    <row r="321" spans="36:37" ht="12.75">
      <c r="AJ321"/>
      <c r="AK321"/>
    </row>
    <row r="322" spans="36:37" ht="12.75">
      <c r="AJ322"/>
      <c r="AK322"/>
    </row>
    <row r="323" spans="36:37" ht="12.75">
      <c r="AJ323"/>
      <c r="AK323"/>
    </row>
    <row r="324" spans="36:37" ht="12.75">
      <c r="AJ324"/>
      <c r="AK324"/>
    </row>
    <row r="325" spans="36:37" ht="12.75">
      <c r="AJ325"/>
      <c r="AK325"/>
    </row>
    <row r="326" spans="36:37" ht="12.75">
      <c r="AJ326"/>
      <c r="AK326"/>
    </row>
    <row r="327" spans="36:37" ht="12.75">
      <c r="AJ327"/>
      <c r="AK327"/>
    </row>
    <row r="328" spans="36:37" ht="12.75">
      <c r="AJ328"/>
      <c r="AK328"/>
    </row>
    <row r="329" spans="36:37" ht="12.75">
      <c r="AJ329"/>
      <c r="AK329"/>
    </row>
    <row r="330" spans="36:37" ht="12.75">
      <c r="AJ330"/>
      <c r="AK330"/>
    </row>
    <row r="331" spans="36:37" ht="12.75">
      <c r="AJ331"/>
      <c r="AK331"/>
    </row>
    <row r="332" spans="36:37" ht="12.75">
      <c r="AJ332"/>
      <c r="AK332"/>
    </row>
    <row r="333" spans="36:37" ht="12.75">
      <c r="AJ333"/>
      <c r="AK333"/>
    </row>
    <row r="334" spans="36:37" ht="12.75">
      <c r="AJ334"/>
      <c r="AK334"/>
    </row>
    <row r="335" spans="36:37" ht="12.75">
      <c r="AJ335"/>
      <c r="AK335"/>
    </row>
    <row r="336" spans="36:37" ht="12.75">
      <c r="AJ336"/>
      <c r="AK336"/>
    </row>
    <row r="337" spans="36:37" ht="12.75">
      <c r="AJ337"/>
      <c r="AK337"/>
    </row>
    <row r="338" spans="36:37" ht="12.75">
      <c r="AJ338"/>
      <c r="AK338"/>
    </row>
    <row r="339" spans="36:37" ht="12.75">
      <c r="AJ339"/>
      <c r="AK339"/>
    </row>
    <row r="340" spans="36:37" ht="12.75">
      <c r="AJ340"/>
      <c r="AK340"/>
    </row>
    <row r="341" spans="36:37" ht="12.75">
      <c r="AJ341"/>
      <c r="AK341"/>
    </row>
    <row r="342" spans="36:37" ht="12.75">
      <c r="AJ342"/>
      <c r="AK342"/>
    </row>
    <row r="343" spans="36:37" ht="12.75">
      <c r="AJ343"/>
      <c r="AK343"/>
    </row>
    <row r="344" spans="36:37" ht="12.75">
      <c r="AJ344"/>
      <c r="AK344"/>
    </row>
    <row r="345" spans="36:37" ht="12.75">
      <c r="AJ345"/>
      <c r="AK345"/>
    </row>
    <row r="346" spans="36:37" ht="12.75">
      <c r="AJ346"/>
      <c r="AK346"/>
    </row>
    <row r="347" spans="36:37" ht="12.75">
      <c r="AJ347"/>
      <c r="AK347"/>
    </row>
    <row r="348" spans="36:37" ht="12.75">
      <c r="AJ348"/>
      <c r="AK348"/>
    </row>
    <row r="349" spans="36:37" ht="12.75">
      <c r="AJ349"/>
      <c r="AK349"/>
    </row>
    <row r="350" spans="36:37" ht="12.75">
      <c r="AJ350"/>
      <c r="AK350"/>
    </row>
    <row r="351" spans="36:37" ht="12.75">
      <c r="AJ351"/>
      <c r="AK351"/>
    </row>
    <row r="352" spans="36:37" ht="12.75">
      <c r="AJ352"/>
      <c r="AK352"/>
    </row>
    <row r="353" spans="36:37" ht="12.75">
      <c r="AJ353"/>
      <c r="AK353"/>
    </row>
    <row r="354" spans="36:37" ht="12.75">
      <c r="AJ354"/>
      <c r="AK354"/>
    </row>
    <row r="355" spans="36:37" ht="12.75">
      <c r="AJ355"/>
      <c r="AK355"/>
    </row>
    <row r="356" spans="36:37" ht="12.75">
      <c r="AJ356"/>
      <c r="AK356"/>
    </row>
    <row r="357" spans="36:37" ht="12.75">
      <c r="AJ357"/>
      <c r="AK357"/>
    </row>
    <row r="358" spans="36:37" ht="12.75">
      <c r="AJ358"/>
      <c r="AK358"/>
    </row>
    <row r="359" spans="36:37" ht="12.75">
      <c r="AJ359"/>
      <c r="AK359"/>
    </row>
    <row r="360" spans="36:37" ht="12.75">
      <c r="AJ360"/>
      <c r="AK360"/>
    </row>
    <row r="361" spans="36:37" ht="12.75">
      <c r="AJ361"/>
      <c r="AK361"/>
    </row>
    <row r="362" spans="36:37" ht="12.75">
      <c r="AJ362"/>
      <c r="AK362"/>
    </row>
    <row r="363" spans="36:37" ht="12.75">
      <c r="AJ363"/>
      <c r="AK363"/>
    </row>
    <row r="364" spans="36:37" ht="12.75">
      <c r="AJ364"/>
      <c r="AK364"/>
    </row>
    <row r="365" spans="36:37" ht="12.75">
      <c r="AJ365"/>
      <c r="AK365"/>
    </row>
    <row r="366" spans="36:37" ht="12.75">
      <c r="AJ366"/>
      <c r="AK366"/>
    </row>
    <row r="367" spans="36:37" ht="12.75">
      <c r="AJ367"/>
      <c r="AK367"/>
    </row>
    <row r="368" spans="36:37" ht="12.75">
      <c r="AJ368"/>
      <c r="AK368"/>
    </row>
    <row r="369" spans="36:37" ht="12.75">
      <c r="AJ369"/>
      <c r="AK369"/>
    </row>
    <row r="370" spans="36:37" ht="12.75">
      <c r="AJ370"/>
      <c r="AK370"/>
    </row>
    <row r="371" spans="36:37" ht="12.75">
      <c r="AJ371"/>
      <c r="AK371"/>
    </row>
    <row r="372" spans="36:37" ht="12.75">
      <c r="AJ372"/>
      <c r="AK372"/>
    </row>
    <row r="373" spans="36:37" ht="12.75">
      <c r="AJ373"/>
      <c r="AK373"/>
    </row>
    <row r="374" spans="36:37" ht="12.75">
      <c r="AJ374"/>
      <c r="AK374"/>
    </row>
    <row r="375" spans="36:37" ht="12.75">
      <c r="AJ375"/>
      <c r="AK375"/>
    </row>
    <row r="376" spans="36:37" ht="12.75">
      <c r="AJ376"/>
      <c r="AK376"/>
    </row>
    <row r="377" spans="36:37" ht="12.75">
      <c r="AJ377"/>
      <c r="AK377"/>
    </row>
    <row r="378" spans="36:37" ht="12.75">
      <c r="AJ378"/>
      <c r="AK378"/>
    </row>
    <row r="379" spans="36:37" ht="12.75">
      <c r="AJ379"/>
      <c r="AK379"/>
    </row>
    <row r="380" spans="36:37" ht="12.75">
      <c r="AJ380"/>
      <c r="AK380"/>
    </row>
    <row r="381" spans="36:37" ht="12.75">
      <c r="AJ381"/>
      <c r="AK381"/>
    </row>
    <row r="382" spans="36:37" ht="12.75">
      <c r="AJ382"/>
      <c r="AK382"/>
    </row>
    <row r="383" spans="36:37" ht="12.75">
      <c r="AJ383"/>
      <c r="AK383"/>
    </row>
    <row r="384" spans="36:37" ht="12.75">
      <c r="AJ384"/>
      <c r="AK384"/>
    </row>
    <row r="385" spans="36:37" ht="12.75">
      <c r="AJ385"/>
      <c r="AK385"/>
    </row>
    <row r="386" spans="36:37" ht="12.75">
      <c r="AJ386"/>
      <c r="AK386"/>
    </row>
    <row r="387" spans="36:37" ht="12.75">
      <c r="AJ387"/>
      <c r="AK387"/>
    </row>
    <row r="388" spans="36:37" ht="12.75">
      <c r="AJ388"/>
      <c r="AK388"/>
    </row>
    <row r="389" spans="36:37" ht="12.75">
      <c r="AJ389"/>
      <c r="AK389"/>
    </row>
    <row r="390" spans="36:37" ht="12.75">
      <c r="AJ390"/>
      <c r="AK390"/>
    </row>
    <row r="391" spans="36:37" ht="12.75">
      <c r="AJ391"/>
      <c r="AK391"/>
    </row>
    <row r="392" spans="36:37" ht="12.75">
      <c r="AJ392"/>
      <c r="AK392"/>
    </row>
    <row r="393" spans="36:37" ht="12.75">
      <c r="AJ393"/>
      <c r="AK393"/>
    </row>
    <row r="394" spans="36:37" ht="12.75">
      <c r="AJ394"/>
      <c r="AK394"/>
    </row>
    <row r="395" spans="36:37" ht="12.75">
      <c r="AJ395"/>
      <c r="AK395"/>
    </row>
    <row r="396" spans="36:37" ht="12.75">
      <c r="AJ396"/>
      <c r="AK396"/>
    </row>
    <row r="397" spans="36:37" ht="12.75">
      <c r="AJ397"/>
      <c r="AK397"/>
    </row>
    <row r="398" spans="36:37" ht="12.75">
      <c r="AJ398"/>
      <c r="AK398"/>
    </row>
    <row r="399" spans="36:37" ht="12.75">
      <c r="AJ399"/>
      <c r="AK399"/>
    </row>
    <row r="400" spans="36:37" ht="12.75">
      <c r="AJ400"/>
      <c r="AK400"/>
    </row>
    <row r="401" spans="36:37" ht="12.75">
      <c r="AJ401"/>
      <c r="AK401"/>
    </row>
    <row r="402" spans="36:37" ht="12.75">
      <c r="AJ402"/>
      <c r="AK402"/>
    </row>
    <row r="403" spans="36:37" ht="12.75">
      <c r="AJ403"/>
      <c r="AK403"/>
    </row>
    <row r="404" spans="36:37" ht="12.75">
      <c r="AJ404"/>
      <c r="AK404"/>
    </row>
    <row r="405" spans="36:37" ht="12.75">
      <c r="AJ405"/>
      <c r="AK405"/>
    </row>
    <row r="406" spans="36:37" ht="12.75">
      <c r="AJ406"/>
      <c r="AK406"/>
    </row>
    <row r="407" spans="36:37" ht="12.75">
      <c r="AJ407"/>
      <c r="AK407"/>
    </row>
    <row r="408" spans="36:37" ht="12.75">
      <c r="AJ408"/>
      <c r="AK408"/>
    </row>
    <row r="409" spans="36:37" ht="12.75">
      <c r="AJ409"/>
      <c r="AK409"/>
    </row>
    <row r="410" spans="36:37" ht="12.75">
      <c r="AJ410"/>
      <c r="AK410"/>
    </row>
    <row r="411" spans="36:37" ht="12.75">
      <c r="AJ411"/>
      <c r="AK411"/>
    </row>
    <row r="412" spans="36:37" ht="12.75">
      <c r="AJ412"/>
      <c r="AK412"/>
    </row>
    <row r="413" spans="36:37" ht="12.75">
      <c r="AJ413"/>
      <c r="AK413"/>
    </row>
    <row r="414" spans="36:37" ht="12.75">
      <c r="AJ414"/>
      <c r="AK414"/>
    </row>
    <row r="415" spans="36:37" ht="12.75">
      <c r="AJ415"/>
      <c r="AK415"/>
    </row>
    <row r="416" spans="36:37" ht="12.75">
      <c r="AJ416"/>
      <c r="AK416"/>
    </row>
    <row r="417" spans="36:37" ht="12.75">
      <c r="AJ417"/>
      <c r="AK417"/>
    </row>
    <row r="418" spans="36:37" ht="12.75">
      <c r="AJ418"/>
      <c r="AK418"/>
    </row>
    <row r="419" spans="36:37" ht="12.75">
      <c r="AJ419"/>
      <c r="AK419"/>
    </row>
    <row r="420" spans="36:37" ht="12.75">
      <c r="AJ420"/>
      <c r="AK420"/>
    </row>
    <row r="421" spans="36:37" ht="12.75">
      <c r="AJ421"/>
      <c r="AK421"/>
    </row>
    <row r="422" spans="36:37" ht="12.75">
      <c r="AJ422"/>
      <c r="AK422"/>
    </row>
    <row r="423" spans="36:37" ht="12.75">
      <c r="AJ423"/>
      <c r="AK423"/>
    </row>
    <row r="424" spans="36:37" ht="12.75">
      <c r="AJ424"/>
      <c r="AK424"/>
    </row>
    <row r="425" spans="36:37" ht="12.75">
      <c r="AJ425"/>
      <c r="AK425"/>
    </row>
    <row r="426" spans="36:37" ht="12.75">
      <c r="AJ426"/>
      <c r="AK426"/>
    </row>
    <row r="427" spans="36:37" ht="12.75">
      <c r="AJ427"/>
      <c r="AK427"/>
    </row>
    <row r="428" spans="36:37" ht="12.75">
      <c r="AJ428"/>
      <c r="AK428"/>
    </row>
    <row r="429" spans="36:37" ht="12.75">
      <c r="AJ429"/>
      <c r="AK429"/>
    </row>
    <row r="430" spans="36:37" ht="12.75">
      <c r="AJ430"/>
      <c r="AK430"/>
    </row>
    <row r="431" spans="36:37" ht="12.75">
      <c r="AJ431"/>
      <c r="AK431"/>
    </row>
    <row r="432" spans="36:37" ht="12.75">
      <c r="AJ432"/>
      <c r="AK432"/>
    </row>
    <row r="433" spans="36:37" ht="12.75">
      <c r="AJ433"/>
      <c r="AK433"/>
    </row>
    <row r="434" spans="36:37" ht="12.75">
      <c r="AJ434"/>
      <c r="AK434"/>
    </row>
    <row r="435" spans="36:37" ht="12.75">
      <c r="AJ435"/>
      <c r="AK435"/>
    </row>
    <row r="436" spans="36:37" ht="12.75">
      <c r="AJ436"/>
      <c r="AK436"/>
    </row>
    <row r="437" spans="36:37" ht="12.75">
      <c r="AJ437"/>
      <c r="AK437"/>
    </row>
    <row r="438" spans="36:37" ht="12.75">
      <c r="AJ438"/>
      <c r="AK438"/>
    </row>
    <row r="439" spans="36:37" ht="12.75">
      <c r="AJ439"/>
      <c r="AK439"/>
    </row>
    <row r="440" spans="36:37" ht="12.75">
      <c r="AJ440"/>
      <c r="AK440"/>
    </row>
    <row r="441" spans="36:37" ht="12.75">
      <c r="AJ441"/>
      <c r="AK441"/>
    </row>
    <row r="442" spans="36:37" ht="12.75">
      <c r="AJ442"/>
      <c r="AK442"/>
    </row>
    <row r="443" spans="36:37" ht="12.75">
      <c r="AJ443"/>
      <c r="AK443"/>
    </row>
    <row r="444" spans="36:37" ht="12.75">
      <c r="AJ444"/>
      <c r="AK444"/>
    </row>
    <row r="445" spans="36:37" ht="12.75">
      <c r="AJ445"/>
      <c r="AK445"/>
    </row>
    <row r="446" spans="36:37" ht="12.75">
      <c r="AJ446"/>
      <c r="AK446"/>
    </row>
    <row r="447" spans="36:37" ht="12.75">
      <c r="AJ447"/>
      <c r="AK447"/>
    </row>
    <row r="448" spans="36:37" ht="12.75">
      <c r="AJ448"/>
      <c r="AK448"/>
    </row>
    <row r="449" spans="36:37" ht="12.75">
      <c r="AJ449"/>
      <c r="AK449"/>
    </row>
    <row r="450" spans="36:37" ht="12.75">
      <c r="AJ450"/>
      <c r="AK450"/>
    </row>
    <row r="451" spans="36:37" ht="12.75">
      <c r="AJ451"/>
      <c r="AK451"/>
    </row>
    <row r="452" spans="36:37" ht="12.75">
      <c r="AJ452"/>
      <c r="AK452"/>
    </row>
    <row r="453" spans="36:37" ht="12.75">
      <c r="AJ453"/>
      <c r="AK453"/>
    </row>
    <row r="454" spans="36:37" ht="12.75">
      <c r="AJ454"/>
      <c r="AK454"/>
    </row>
    <row r="455" spans="36:37" ht="12.75">
      <c r="AJ455"/>
      <c r="AK455"/>
    </row>
    <row r="456" spans="36:37" ht="12.75">
      <c r="AJ456"/>
      <c r="AK456"/>
    </row>
    <row r="457" spans="36:37" ht="12.75">
      <c r="AJ457"/>
      <c r="AK457"/>
    </row>
    <row r="458" spans="36:37" ht="12.75">
      <c r="AJ458"/>
      <c r="AK458"/>
    </row>
    <row r="459" spans="36:37" ht="12.75">
      <c r="AJ459"/>
      <c r="AK459"/>
    </row>
    <row r="460" spans="36:37" ht="12.75">
      <c r="AJ460"/>
      <c r="AK460"/>
    </row>
    <row r="461" spans="36:37" ht="12.75">
      <c r="AJ461"/>
      <c r="AK461"/>
    </row>
    <row r="462" spans="36:37" ht="12.75">
      <c r="AJ462"/>
      <c r="AK462"/>
    </row>
    <row r="463" spans="36:37" ht="12.75">
      <c r="AJ463"/>
      <c r="AK463"/>
    </row>
    <row r="464" spans="36:37" ht="12.75">
      <c r="AJ464"/>
      <c r="AK464"/>
    </row>
    <row r="465" spans="36:37" ht="12.75">
      <c r="AJ465"/>
      <c r="AK465"/>
    </row>
    <row r="466" spans="36:37" ht="12.75">
      <c r="AJ466"/>
      <c r="AK466"/>
    </row>
    <row r="467" spans="36:37" ht="12.75">
      <c r="AJ467"/>
      <c r="AK467"/>
    </row>
    <row r="468" spans="36:37" ht="12.75">
      <c r="AJ468"/>
      <c r="AK468"/>
    </row>
    <row r="469" spans="36:37" ht="12.75">
      <c r="AJ469"/>
      <c r="AK469"/>
    </row>
    <row r="470" spans="36:37" ht="12.75">
      <c r="AJ470"/>
      <c r="AK470"/>
    </row>
    <row r="471" spans="36:37" ht="12.75">
      <c r="AJ471"/>
      <c r="AK471"/>
    </row>
    <row r="472" spans="36:37" ht="12.75">
      <c r="AJ472"/>
      <c r="AK472"/>
    </row>
    <row r="473" spans="36:37" ht="12.75">
      <c r="AJ473"/>
      <c r="AK473"/>
    </row>
    <row r="474" spans="36:37" ht="12.75">
      <c r="AJ474"/>
      <c r="AK474"/>
    </row>
    <row r="475" spans="36:37" ht="12.75">
      <c r="AJ475"/>
      <c r="AK475"/>
    </row>
    <row r="476" spans="36:37" ht="12.75">
      <c r="AJ476"/>
      <c r="AK476"/>
    </row>
    <row r="477" spans="36:37" ht="12.75">
      <c r="AJ477"/>
      <c r="AK477"/>
    </row>
    <row r="478" spans="36:37" ht="12.75">
      <c r="AJ478"/>
      <c r="AK478"/>
    </row>
    <row r="479" spans="36:37" ht="12.75">
      <c r="AJ479"/>
      <c r="AK479"/>
    </row>
    <row r="480" spans="36:37" ht="12.75">
      <c r="AJ480"/>
      <c r="AK480"/>
    </row>
    <row r="481" spans="36:37" ht="12.75">
      <c r="AJ481"/>
      <c r="AK481"/>
    </row>
    <row r="482" spans="36:37" ht="12.75">
      <c r="AJ482"/>
      <c r="AK482"/>
    </row>
    <row r="483" spans="36:37" ht="12.75">
      <c r="AJ483"/>
      <c r="AK483"/>
    </row>
    <row r="484" spans="36:37" ht="12.75">
      <c r="AJ484"/>
      <c r="AK484"/>
    </row>
    <row r="485" spans="36:37" ht="12.75">
      <c r="AJ485"/>
      <c r="AK485"/>
    </row>
    <row r="486" spans="36:37" ht="12.75">
      <c r="AJ486"/>
      <c r="AK486"/>
    </row>
    <row r="487" spans="36:37" ht="12.75">
      <c r="AJ487"/>
      <c r="AK487"/>
    </row>
    <row r="488" spans="36:37" ht="12.75">
      <c r="AJ488"/>
      <c r="AK488"/>
    </row>
    <row r="489" spans="36:37" ht="12.75">
      <c r="AJ489"/>
      <c r="AK489"/>
    </row>
    <row r="490" spans="36:37" ht="12.75">
      <c r="AJ490"/>
      <c r="AK490"/>
    </row>
    <row r="491" spans="36:37" ht="12.75">
      <c r="AJ491"/>
      <c r="AK491"/>
    </row>
    <row r="492" spans="36:37" ht="12.75">
      <c r="AJ492"/>
      <c r="AK492"/>
    </row>
    <row r="493" spans="36:37" ht="12.75">
      <c r="AJ493"/>
      <c r="AK493"/>
    </row>
    <row r="494" spans="36:37" ht="12.75">
      <c r="AJ494"/>
      <c r="AK494"/>
    </row>
    <row r="495" spans="36:37" ht="12.75">
      <c r="AJ495"/>
      <c r="AK495"/>
    </row>
    <row r="496" spans="36:37" ht="12.75">
      <c r="AJ496"/>
      <c r="AK496"/>
    </row>
    <row r="497" spans="36:37" ht="12.75">
      <c r="AJ497"/>
      <c r="AK497"/>
    </row>
    <row r="498" spans="36:37" ht="12.75">
      <c r="AJ498"/>
      <c r="AK498"/>
    </row>
    <row r="499" spans="36:37" ht="12.75">
      <c r="AJ499"/>
      <c r="AK499"/>
    </row>
    <row r="500" spans="36:37" ht="12.75">
      <c r="AJ500"/>
      <c r="AK500"/>
    </row>
    <row r="501" spans="36:37" ht="12.75">
      <c r="AJ501"/>
      <c r="AK501"/>
    </row>
    <row r="502" spans="36:37" ht="12.75">
      <c r="AJ502"/>
      <c r="AK502"/>
    </row>
    <row r="503" spans="36:37" ht="12.75">
      <c r="AJ503"/>
      <c r="AK503"/>
    </row>
    <row r="504" spans="36:37" ht="12.75">
      <c r="AJ504"/>
      <c r="AK504"/>
    </row>
    <row r="505" spans="36:37" ht="12.75">
      <c r="AJ505"/>
      <c r="AK505"/>
    </row>
    <row r="506" spans="36:37" ht="12.75">
      <c r="AJ506"/>
      <c r="AK506"/>
    </row>
    <row r="507" spans="36:37" ht="12.75">
      <c r="AJ507"/>
      <c r="AK507"/>
    </row>
    <row r="508" spans="36:37" ht="12.75">
      <c r="AJ508"/>
      <c r="AK508"/>
    </row>
    <row r="509" spans="36:37" ht="12.75">
      <c r="AJ509"/>
      <c r="AK509"/>
    </row>
    <row r="510" spans="36:37" ht="12.75">
      <c r="AJ510"/>
      <c r="AK510"/>
    </row>
    <row r="511" spans="36:37" ht="12.75">
      <c r="AJ511"/>
      <c r="AK511"/>
    </row>
    <row r="512" spans="36:37" ht="12.75">
      <c r="AJ512"/>
      <c r="AK512"/>
    </row>
    <row r="513" spans="36:37" ht="12.75">
      <c r="AJ513"/>
      <c r="AK513"/>
    </row>
    <row r="514" spans="36:37" ht="12.75">
      <c r="AJ514"/>
      <c r="AK514"/>
    </row>
    <row r="515" spans="36:37" ht="12.75">
      <c r="AJ515"/>
      <c r="AK515"/>
    </row>
    <row r="516" spans="36:37" ht="12.75">
      <c r="AJ516"/>
      <c r="AK516"/>
    </row>
    <row r="517" spans="36:37" ht="12.75">
      <c r="AJ517"/>
      <c r="AK517"/>
    </row>
    <row r="518" spans="36:37" ht="12.75">
      <c r="AJ518"/>
      <c r="AK518"/>
    </row>
    <row r="519" spans="36:37" ht="12.75">
      <c r="AJ519"/>
      <c r="AK519"/>
    </row>
    <row r="520" spans="36:37" ht="12.75">
      <c r="AJ520"/>
      <c r="AK520"/>
    </row>
    <row r="521" spans="36:37" ht="12.75">
      <c r="AJ521"/>
      <c r="AK521"/>
    </row>
    <row r="522" spans="36:37" ht="12.75">
      <c r="AJ522"/>
      <c r="AK522"/>
    </row>
    <row r="523" spans="36:37" ht="12.75">
      <c r="AJ523"/>
      <c r="AK523"/>
    </row>
    <row r="524" spans="36:37" ht="12.75">
      <c r="AJ524"/>
      <c r="AK524"/>
    </row>
    <row r="525" spans="36:37" ht="12.75">
      <c r="AJ525"/>
      <c r="AK525"/>
    </row>
    <row r="526" spans="36:37" ht="12.75">
      <c r="AJ526"/>
      <c r="AK526"/>
    </row>
    <row r="527" spans="36:37" ht="12.75">
      <c r="AJ527"/>
      <c r="AK527"/>
    </row>
    <row r="528" spans="36:37" ht="12.75">
      <c r="AJ528"/>
      <c r="AK528"/>
    </row>
    <row r="529" spans="36:37" ht="12.75">
      <c r="AJ529"/>
      <c r="AK529"/>
    </row>
    <row r="530" spans="36:37" ht="12.75">
      <c r="AJ530"/>
      <c r="AK530"/>
    </row>
    <row r="531" spans="36:37" ht="12.75">
      <c r="AJ531"/>
      <c r="AK531"/>
    </row>
    <row r="532" spans="36:37" ht="12.75">
      <c r="AJ532"/>
      <c r="AK532"/>
    </row>
    <row r="533" spans="36:37" ht="12.75">
      <c r="AJ533"/>
      <c r="AK533"/>
    </row>
    <row r="534" spans="36:37" ht="12.75">
      <c r="AJ534"/>
      <c r="AK534"/>
    </row>
    <row r="535" spans="36:37" ht="12.75">
      <c r="AJ535"/>
      <c r="AK535"/>
    </row>
    <row r="536" spans="36:37" ht="12.75">
      <c r="AJ536"/>
      <c r="AK536"/>
    </row>
    <row r="537" spans="36:37" ht="12.75">
      <c r="AJ537"/>
      <c r="AK537"/>
    </row>
    <row r="538" spans="36:37" ht="12.75">
      <c r="AJ538"/>
      <c r="AK538"/>
    </row>
    <row r="539" spans="36:37" ht="12.75">
      <c r="AJ539"/>
      <c r="AK539"/>
    </row>
    <row r="540" spans="36:37" ht="12.75">
      <c r="AJ540"/>
      <c r="AK540"/>
    </row>
    <row r="541" spans="36:37" ht="12.75">
      <c r="AJ541"/>
      <c r="AK541"/>
    </row>
    <row r="542" spans="36:37" ht="12.75">
      <c r="AJ542"/>
      <c r="AK542"/>
    </row>
    <row r="543" spans="36:37" ht="12.75">
      <c r="AJ543"/>
      <c r="AK543"/>
    </row>
    <row r="544" spans="36:37" ht="12.75">
      <c r="AJ544"/>
      <c r="AK544"/>
    </row>
    <row r="545" spans="36:37" ht="12.75">
      <c r="AJ545"/>
      <c r="AK545"/>
    </row>
    <row r="546" spans="36:37" ht="12.75">
      <c r="AJ546"/>
      <c r="AK546"/>
    </row>
    <row r="547" spans="36:37" ht="12.75">
      <c r="AJ547"/>
      <c r="AK547"/>
    </row>
    <row r="548" spans="36:37" ht="12.75">
      <c r="AJ548"/>
      <c r="AK548"/>
    </row>
    <row r="549" spans="36:37" ht="12.75">
      <c r="AJ549"/>
      <c r="AK549"/>
    </row>
    <row r="550" spans="36:37" ht="12.75">
      <c r="AJ550"/>
      <c r="AK550"/>
    </row>
    <row r="551" spans="36:37" ht="12.75">
      <c r="AJ551"/>
      <c r="AK551"/>
    </row>
    <row r="552" spans="36:37" ht="12.75">
      <c r="AJ552"/>
      <c r="AK552"/>
    </row>
    <row r="553" spans="36:37" ht="12.75">
      <c r="AJ553"/>
      <c r="AK553"/>
    </row>
    <row r="554" spans="36:37" ht="12.75">
      <c r="AJ554"/>
      <c r="AK554"/>
    </row>
    <row r="555" spans="36:37" ht="12.75">
      <c r="AJ555"/>
      <c r="AK555"/>
    </row>
    <row r="556" spans="36:37" ht="12.75">
      <c r="AJ556"/>
      <c r="AK556"/>
    </row>
    <row r="557" spans="36:37" ht="12.75">
      <c r="AJ557"/>
      <c r="AK557"/>
    </row>
    <row r="558" spans="36:37" ht="12.75">
      <c r="AJ558"/>
      <c r="AK558"/>
    </row>
    <row r="559" spans="36:37" ht="12.75">
      <c r="AJ559"/>
      <c r="AK559"/>
    </row>
    <row r="560" spans="36:37" ht="12.75">
      <c r="AJ560"/>
      <c r="AK560"/>
    </row>
    <row r="561" spans="36:37" ht="12.75">
      <c r="AJ561"/>
      <c r="AK561"/>
    </row>
    <row r="562" spans="36:37" ht="12.75">
      <c r="AJ562"/>
      <c r="AK562"/>
    </row>
    <row r="563" spans="36:37" ht="12.75">
      <c r="AJ563"/>
      <c r="AK563"/>
    </row>
    <row r="564" spans="36:37" ht="12.75">
      <c r="AJ564"/>
      <c r="AK564"/>
    </row>
    <row r="565" spans="36:37" ht="12.75">
      <c r="AJ565"/>
      <c r="AK565"/>
    </row>
    <row r="566" spans="36:37" ht="12.75">
      <c r="AJ566"/>
      <c r="AK566"/>
    </row>
    <row r="567" spans="36:37" ht="12.75">
      <c r="AJ567"/>
      <c r="AK567"/>
    </row>
    <row r="568" spans="36:37" ht="12.75">
      <c r="AJ568"/>
      <c r="AK568"/>
    </row>
    <row r="569" spans="36:37" ht="12.75">
      <c r="AJ569"/>
      <c r="AK569"/>
    </row>
    <row r="570" spans="36:37" ht="12.75">
      <c r="AJ570"/>
      <c r="AK570"/>
    </row>
    <row r="571" spans="36:37" ht="12.75">
      <c r="AJ571"/>
      <c r="AK571"/>
    </row>
    <row r="572" spans="36:37" ht="12.75">
      <c r="AJ572"/>
      <c r="AK572"/>
    </row>
    <row r="573" spans="36:37" ht="12.75">
      <c r="AJ573"/>
      <c r="AK573"/>
    </row>
    <row r="574" spans="36:37" ht="12.75">
      <c r="AJ574"/>
      <c r="AK574"/>
    </row>
    <row r="575" spans="36:37" ht="12.75">
      <c r="AJ575"/>
      <c r="AK575"/>
    </row>
    <row r="576" spans="36:37" ht="12.75">
      <c r="AJ576"/>
      <c r="AK576"/>
    </row>
    <row r="577" spans="36:37" ht="12.75">
      <c r="AJ577"/>
      <c r="AK577"/>
    </row>
    <row r="578" spans="36:37" ht="12.75">
      <c r="AJ578"/>
      <c r="AK578"/>
    </row>
    <row r="579" spans="36:37" ht="12.75">
      <c r="AJ579"/>
      <c r="AK579"/>
    </row>
    <row r="580" spans="36:37" ht="12.75">
      <c r="AJ580"/>
      <c r="AK580"/>
    </row>
    <row r="581" spans="36:37" ht="12.75">
      <c r="AJ581"/>
      <c r="AK581"/>
    </row>
    <row r="582" spans="36:37" ht="12.75">
      <c r="AJ582"/>
      <c r="AK582"/>
    </row>
    <row r="583" spans="36:37" ht="12.75">
      <c r="AJ583"/>
      <c r="AK583"/>
    </row>
    <row r="584" spans="36:37" ht="12.75">
      <c r="AJ584"/>
      <c r="AK584"/>
    </row>
    <row r="585" spans="36:37" ht="12.75">
      <c r="AJ585"/>
      <c r="AK585"/>
    </row>
    <row r="586" spans="36:37" ht="12.75">
      <c r="AJ586"/>
      <c r="AK586"/>
    </row>
    <row r="587" spans="36:37" ht="12.75">
      <c r="AJ587"/>
      <c r="AK587"/>
    </row>
    <row r="588" spans="36:37" ht="12.75">
      <c r="AJ588"/>
      <c r="AK588"/>
    </row>
    <row r="589" spans="36:37" ht="12.75">
      <c r="AJ589"/>
      <c r="AK589"/>
    </row>
    <row r="590" spans="36:37" ht="12.75">
      <c r="AJ590"/>
      <c r="AK590"/>
    </row>
    <row r="591" spans="36:37" ht="12.75">
      <c r="AJ591"/>
      <c r="AK591"/>
    </row>
    <row r="592" spans="36:37" ht="12.75">
      <c r="AJ592"/>
      <c r="AK592"/>
    </row>
    <row r="593" spans="36:37" ht="12.75">
      <c r="AJ593"/>
      <c r="AK593"/>
    </row>
    <row r="594" spans="36:37" ht="12.75">
      <c r="AJ594"/>
      <c r="AK594"/>
    </row>
    <row r="595" spans="36:37" ht="12.75">
      <c r="AJ595"/>
      <c r="AK595"/>
    </row>
    <row r="596" spans="36:37" ht="12.75">
      <c r="AJ596"/>
      <c r="AK596"/>
    </row>
    <row r="597" spans="36:37" ht="12.75">
      <c r="AJ597"/>
      <c r="AK597"/>
    </row>
    <row r="598" spans="36:37" ht="12.75">
      <c r="AJ598"/>
      <c r="AK598"/>
    </row>
    <row r="599" spans="36:37" ht="12.75">
      <c r="AJ599"/>
      <c r="AK599"/>
    </row>
    <row r="600" spans="36:37" ht="12.75">
      <c r="AJ600"/>
      <c r="AK600"/>
    </row>
    <row r="601" spans="36:37" ht="12.75">
      <c r="AJ601"/>
      <c r="AK601"/>
    </row>
    <row r="602" spans="36:37" ht="12.75">
      <c r="AJ602"/>
      <c r="AK602"/>
    </row>
    <row r="603" spans="36:37" ht="12.75">
      <c r="AJ603"/>
      <c r="AK603"/>
    </row>
    <row r="604" spans="36:37" ht="12.75">
      <c r="AJ604"/>
      <c r="AK604"/>
    </row>
    <row r="605" spans="36:37" ht="12.75">
      <c r="AJ605"/>
      <c r="AK605"/>
    </row>
    <row r="606" spans="36:37" ht="12.75">
      <c r="AJ606"/>
      <c r="AK606"/>
    </row>
    <row r="607" spans="36:37" ht="12.75">
      <c r="AJ607"/>
      <c r="AK607"/>
    </row>
    <row r="608" spans="36:37" ht="12.75">
      <c r="AJ608"/>
      <c r="AK608"/>
    </row>
    <row r="609" spans="36:37" ht="12.75">
      <c r="AJ609"/>
      <c r="AK609"/>
    </row>
    <row r="610" spans="36:37" ht="12.75">
      <c r="AJ610"/>
      <c r="AK610"/>
    </row>
    <row r="611" spans="36:37" ht="12.75">
      <c r="AJ611"/>
      <c r="AK611"/>
    </row>
    <row r="612" spans="36:37" ht="12.75">
      <c r="AJ612"/>
      <c r="AK612"/>
    </row>
    <row r="613" spans="36:37" ht="12.75">
      <c r="AJ613"/>
      <c r="AK613"/>
    </row>
    <row r="614" spans="36:37" ht="12.75">
      <c r="AJ614"/>
      <c r="AK614"/>
    </row>
    <row r="615" spans="36:37" ht="12.75">
      <c r="AJ615"/>
      <c r="AK615"/>
    </row>
    <row r="616" spans="36:37" ht="12.75">
      <c r="AJ616"/>
      <c r="AK616"/>
    </row>
    <row r="617" spans="36:37" ht="12.75">
      <c r="AJ617"/>
      <c r="AK617"/>
    </row>
    <row r="618" spans="36:37" ht="12.75">
      <c r="AJ618"/>
      <c r="AK618"/>
    </row>
    <row r="619" spans="36:37" ht="12.75">
      <c r="AJ619"/>
      <c r="AK619"/>
    </row>
    <row r="620" spans="36:37" ht="12.75">
      <c r="AJ620"/>
      <c r="AK620"/>
    </row>
    <row r="621" spans="36:37" ht="12.75">
      <c r="AJ621"/>
      <c r="AK621"/>
    </row>
    <row r="622" spans="36:37" ht="12.75">
      <c r="AJ622"/>
      <c r="AK622"/>
    </row>
    <row r="623" spans="36:37" ht="12.75">
      <c r="AJ623"/>
      <c r="AK623"/>
    </row>
    <row r="624" spans="36:37" ht="12.75">
      <c r="AJ624"/>
      <c r="AK624"/>
    </row>
    <row r="625" spans="36:37" ht="12.75">
      <c r="AJ625"/>
      <c r="AK625"/>
    </row>
    <row r="626" spans="36:37" ht="12.75">
      <c r="AJ626"/>
      <c r="AK626"/>
    </row>
    <row r="627" spans="36:37" ht="12.75">
      <c r="AJ627"/>
      <c r="AK627"/>
    </row>
    <row r="628" spans="36:37" ht="12.75">
      <c r="AJ628"/>
      <c r="AK628"/>
    </row>
    <row r="629" spans="36:37" ht="12.75">
      <c r="AJ629"/>
      <c r="AK629"/>
    </row>
    <row r="630" spans="36:37" ht="12.75">
      <c r="AJ630"/>
      <c r="AK630"/>
    </row>
    <row r="631" spans="36:37" ht="12.75">
      <c r="AJ631"/>
      <c r="AK631"/>
    </row>
    <row r="632" spans="36:37" ht="12.75">
      <c r="AJ632"/>
      <c r="AK632"/>
    </row>
    <row r="633" spans="36:37" ht="12.75">
      <c r="AJ633"/>
      <c r="AK633"/>
    </row>
    <row r="634" spans="36:37" ht="12.75">
      <c r="AJ634"/>
      <c r="AK634"/>
    </row>
    <row r="635" spans="36:37" ht="12.75">
      <c r="AJ635"/>
      <c r="AK635"/>
    </row>
    <row r="636" spans="36:37" ht="12.75">
      <c r="AJ636"/>
      <c r="AK636"/>
    </row>
    <row r="637" spans="36:37" ht="12.75">
      <c r="AJ637"/>
      <c r="AK637"/>
    </row>
    <row r="638" spans="36:37" ht="12.75">
      <c r="AJ638"/>
      <c r="AK638"/>
    </row>
    <row r="639" spans="36:37" ht="12.75">
      <c r="AJ639"/>
      <c r="AK639"/>
    </row>
    <row r="640" spans="36:37" ht="12.75">
      <c r="AJ640"/>
      <c r="AK640"/>
    </row>
    <row r="641" spans="36:37" ht="12.75">
      <c r="AJ641"/>
      <c r="AK641"/>
    </row>
    <row r="642" spans="36:37" ht="12.75">
      <c r="AJ642"/>
      <c r="AK642"/>
    </row>
    <row r="643" spans="36:37" ht="12.75">
      <c r="AJ643"/>
      <c r="AK643"/>
    </row>
    <row r="644" spans="36:37" ht="12.75">
      <c r="AJ644"/>
      <c r="AK644"/>
    </row>
    <row r="645" spans="36:37" ht="12.75">
      <c r="AJ645"/>
      <c r="AK645"/>
    </row>
    <row r="646" spans="36:37" ht="12.75">
      <c r="AJ646"/>
      <c r="AK646"/>
    </row>
    <row r="647" spans="36:37" ht="12.75">
      <c r="AJ647"/>
      <c r="AK647"/>
    </row>
    <row r="648" spans="36:37" ht="12.75">
      <c r="AJ648"/>
      <c r="AK648"/>
    </row>
    <row r="649" spans="36:37" ht="12.75">
      <c r="AJ649"/>
      <c r="AK649"/>
    </row>
    <row r="650" spans="36:37" ht="12.75">
      <c r="AJ650"/>
      <c r="AK650"/>
    </row>
    <row r="651" spans="36:37" ht="12.75">
      <c r="AJ651"/>
      <c r="AK651"/>
    </row>
    <row r="652" spans="36:37" ht="12.75">
      <c r="AJ652"/>
      <c r="AK652"/>
    </row>
    <row r="653" spans="36:37" ht="12.75">
      <c r="AJ653"/>
      <c r="AK653"/>
    </row>
    <row r="654" spans="36:37" ht="12.75">
      <c r="AJ654"/>
      <c r="AK654"/>
    </row>
    <row r="655" spans="36:37" ht="12.75">
      <c r="AJ655"/>
      <c r="AK655"/>
    </row>
    <row r="656" spans="36:37" ht="12.75">
      <c r="AJ656"/>
      <c r="AK656"/>
    </row>
    <row r="657" spans="36:37" ht="12.75">
      <c r="AJ657"/>
      <c r="AK657"/>
    </row>
    <row r="658" spans="36:37" ht="12.75">
      <c r="AJ658"/>
      <c r="AK658"/>
    </row>
    <row r="659" spans="36:37" ht="12.75">
      <c r="AJ659"/>
      <c r="AK659"/>
    </row>
    <row r="660" spans="36:37" ht="12.75">
      <c r="AJ660"/>
      <c r="AK660"/>
    </row>
    <row r="661" spans="36:37" ht="12.75">
      <c r="AJ661"/>
      <c r="AK661"/>
    </row>
    <row r="662" spans="36:37" ht="12.75">
      <c r="AJ662"/>
      <c r="AK662"/>
    </row>
    <row r="663" spans="36:37" ht="12.75">
      <c r="AJ663"/>
      <c r="AK663"/>
    </row>
    <row r="664" spans="36:37" ht="12.75">
      <c r="AJ664"/>
      <c r="AK664"/>
    </row>
    <row r="665" spans="36:37" ht="12.75">
      <c r="AJ665"/>
      <c r="AK665"/>
    </row>
    <row r="666" spans="36:37" ht="12.75">
      <c r="AJ666"/>
      <c r="AK666"/>
    </row>
    <row r="667" spans="36:37" ht="12.75">
      <c r="AJ667"/>
      <c r="AK667"/>
    </row>
    <row r="668" spans="36:37" ht="12.75">
      <c r="AJ668"/>
      <c r="AK668"/>
    </row>
    <row r="669" spans="36:37" ht="12.75">
      <c r="AJ669"/>
      <c r="AK669"/>
    </row>
    <row r="670" spans="36:37" ht="12.75">
      <c r="AJ670"/>
      <c r="AK670"/>
    </row>
    <row r="671" spans="36:37" ht="12.75">
      <c r="AJ671"/>
      <c r="AK671"/>
    </row>
    <row r="672" spans="36:37" ht="12.75">
      <c r="AJ672"/>
      <c r="AK672"/>
    </row>
    <row r="673" spans="36:37" ht="12.75">
      <c r="AJ673"/>
      <c r="AK673"/>
    </row>
    <row r="674" spans="36:37" ht="12.75">
      <c r="AJ674"/>
      <c r="AK674"/>
    </row>
    <row r="675" spans="36:37" ht="12.75">
      <c r="AJ675"/>
      <c r="AK675"/>
    </row>
    <row r="676" spans="36:37" ht="12.75">
      <c r="AJ676"/>
      <c r="AK676"/>
    </row>
    <row r="677" spans="36:37" ht="12.75">
      <c r="AJ677"/>
      <c r="AK677"/>
    </row>
    <row r="678" spans="36:37" ht="12.75">
      <c r="AJ678"/>
      <c r="AK678"/>
    </row>
    <row r="679" spans="36:37" ht="12.75">
      <c r="AJ679"/>
      <c r="AK679"/>
    </row>
    <row r="680" spans="36:37" ht="12.75">
      <c r="AJ680"/>
      <c r="AK680"/>
    </row>
    <row r="681" spans="36:37" ht="12.75">
      <c r="AJ681"/>
      <c r="AK681"/>
    </row>
    <row r="682" spans="36:37" ht="12.75">
      <c r="AJ682"/>
      <c r="AK682"/>
    </row>
    <row r="683" spans="36:37" ht="12.75">
      <c r="AJ683"/>
      <c r="AK683"/>
    </row>
    <row r="684" spans="36:37" ht="12.75">
      <c r="AJ684"/>
      <c r="AK684"/>
    </row>
    <row r="685" spans="36:37" ht="12.75">
      <c r="AJ685"/>
      <c r="AK685"/>
    </row>
    <row r="686" spans="36:37" ht="12.75">
      <c r="AJ686"/>
      <c r="AK686"/>
    </row>
    <row r="687" spans="36:37" ht="12.75">
      <c r="AJ687"/>
      <c r="AK687"/>
    </row>
    <row r="688" spans="36:37" ht="12.75">
      <c r="AJ688"/>
      <c r="AK688"/>
    </row>
    <row r="689" spans="36:37" ht="12.75">
      <c r="AJ689"/>
      <c r="AK689"/>
    </row>
    <row r="690" spans="36:37" ht="12.75">
      <c r="AJ690"/>
      <c r="AK690"/>
    </row>
    <row r="691" spans="36:37" ht="12.75">
      <c r="AJ691"/>
      <c r="AK691"/>
    </row>
    <row r="692" spans="36:37" ht="12.75">
      <c r="AJ692"/>
      <c r="AK692"/>
    </row>
    <row r="693" spans="36:37" ht="12.75">
      <c r="AJ693"/>
      <c r="AK693"/>
    </row>
    <row r="694" spans="36:37" ht="12.75">
      <c r="AJ694"/>
      <c r="AK694"/>
    </row>
    <row r="695" spans="36:37" ht="12.75">
      <c r="AJ695"/>
      <c r="AK695"/>
    </row>
    <row r="696" spans="36:37" ht="12.75">
      <c r="AJ696"/>
      <c r="AK696"/>
    </row>
    <row r="697" spans="36:37" ht="12.75">
      <c r="AJ697"/>
      <c r="AK697"/>
    </row>
    <row r="698" spans="36:37" ht="12.75">
      <c r="AJ698"/>
      <c r="AK698"/>
    </row>
    <row r="699" spans="36:37" ht="12.75">
      <c r="AJ699"/>
      <c r="AK699"/>
    </row>
    <row r="700" spans="36:37" ht="12.75">
      <c r="AJ700"/>
      <c r="AK700"/>
    </row>
    <row r="701" spans="36:37" ht="12.75">
      <c r="AJ701"/>
      <c r="AK701"/>
    </row>
    <row r="702" spans="36:37" ht="12.75">
      <c r="AJ702"/>
      <c r="AK702"/>
    </row>
    <row r="703" spans="36:37" ht="12.75">
      <c r="AJ703"/>
      <c r="AK703"/>
    </row>
    <row r="704" spans="36:37" ht="12.75">
      <c r="AJ704"/>
      <c r="AK704"/>
    </row>
    <row r="705" spans="36:37" ht="12.75">
      <c r="AJ705"/>
      <c r="AK705"/>
    </row>
    <row r="706" spans="36:37" ht="12.75">
      <c r="AJ706"/>
      <c r="AK706"/>
    </row>
    <row r="707" spans="36:37" ht="12.75">
      <c r="AJ707"/>
      <c r="AK707"/>
    </row>
    <row r="708" spans="36:37" ht="12.75">
      <c r="AJ708"/>
      <c r="AK708"/>
    </row>
    <row r="709" spans="36:37" ht="12.75">
      <c r="AJ709"/>
      <c r="AK709"/>
    </row>
    <row r="710" spans="36:37" ht="12.75">
      <c r="AJ710"/>
      <c r="AK710"/>
    </row>
    <row r="711" spans="36:37" ht="12.75">
      <c r="AJ711"/>
      <c r="AK711"/>
    </row>
    <row r="712" spans="36:37" ht="12.75">
      <c r="AJ712"/>
      <c r="AK712"/>
    </row>
    <row r="713" spans="36:37" ht="12.75">
      <c r="AJ713"/>
      <c r="AK713"/>
    </row>
    <row r="714" spans="36:37" ht="12.75">
      <c r="AJ714"/>
      <c r="AK714"/>
    </row>
    <row r="715" spans="36:37" ht="12.75">
      <c r="AJ715"/>
      <c r="AK715"/>
    </row>
    <row r="716" spans="36:37" ht="12.75">
      <c r="AJ716"/>
      <c r="AK716"/>
    </row>
    <row r="717" spans="36:37" ht="12.75">
      <c r="AJ717"/>
      <c r="AK717"/>
    </row>
    <row r="718" spans="36:37" ht="12.75">
      <c r="AJ718"/>
      <c r="AK718"/>
    </row>
    <row r="719" spans="36:37" ht="12.75">
      <c r="AJ719"/>
      <c r="AK719"/>
    </row>
    <row r="720" spans="36:37" ht="12.75">
      <c r="AJ720"/>
      <c r="AK720"/>
    </row>
    <row r="721" spans="36:37" ht="12.75">
      <c r="AJ721"/>
      <c r="AK721"/>
    </row>
    <row r="722" spans="36:37" ht="12.75">
      <c r="AJ722"/>
      <c r="AK722"/>
    </row>
    <row r="723" spans="36:37" ht="12.75">
      <c r="AJ723"/>
      <c r="AK723"/>
    </row>
    <row r="724" spans="36:37" ht="12.75">
      <c r="AJ724"/>
      <c r="AK724"/>
    </row>
    <row r="725" spans="36:37" ht="12.75">
      <c r="AJ725"/>
      <c r="AK725"/>
    </row>
    <row r="726" spans="36:37" ht="12.75">
      <c r="AJ726"/>
      <c r="AK726"/>
    </row>
    <row r="727" spans="36:37" ht="12.75">
      <c r="AJ727"/>
      <c r="AK727"/>
    </row>
    <row r="728" spans="36:37" ht="12.75">
      <c r="AJ728"/>
      <c r="AK728"/>
    </row>
    <row r="729" spans="36:37" ht="12.75">
      <c r="AJ729"/>
      <c r="AK729"/>
    </row>
    <row r="730" spans="36:37" ht="12.75">
      <c r="AJ730"/>
      <c r="AK730"/>
    </row>
    <row r="731" spans="36:37" ht="12.75">
      <c r="AJ731"/>
      <c r="AK731"/>
    </row>
    <row r="732" spans="36:37" ht="12.75">
      <c r="AJ732"/>
      <c r="AK732"/>
    </row>
    <row r="733" spans="36:37" ht="12.75">
      <c r="AJ733"/>
      <c r="AK733"/>
    </row>
    <row r="734" spans="36:37" ht="12.75">
      <c r="AJ734"/>
      <c r="AK734"/>
    </row>
    <row r="735" spans="36:37" ht="12.75">
      <c r="AJ735"/>
      <c r="AK735"/>
    </row>
    <row r="736" spans="36:37" ht="12.75">
      <c r="AJ736"/>
      <c r="AK736"/>
    </row>
    <row r="737" spans="36:37" ht="12.75">
      <c r="AJ737"/>
      <c r="AK737"/>
    </row>
    <row r="738" spans="36:37" ht="12.75">
      <c r="AJ738"/>
      <c r="AK738"/>
    </row>
    <row r="739" spans="36:37" ht="12.75">
      <c r="AJ739"/>
      <c r="AK739"/>
    </row>
    <row r="740" spans="36:37" ht="12.75">
      <c r="AJ740"/>
      <c r="AK740"/>
    </row>
    <row r="741" spans="36:37" ht="12.75">
      <c r="AJ741"/>
      <c r="AK741"/>
    </row>
    <row r="742" spans="36:37" ht="12.75">
      <c r="AJ742"/>
      <c r="AK742"/>
    </row>
    <row r="743" spans="36:37" ht="12.75">
      <c r="AJ743"/>
      <c r="AK743"/>
    </row>
    <row r="744" spans="36:37" ht="12.75">
      <c r="AJ744"/>
      <c r="AK744"/>
    </row>
    <row r="745" spans="36:37" ht="12.75">
      <c r="AJ745"/>
      <c r="AK745"/>
    </row>
    <row r="746" spans="36:37" ht="12.75">
      <c r="AJ746"/>
      <c r="AK746"/>
    </row>
    <row r="747" spans="36:37" ht="12.75">
      <c r="AJ747"/>
      <c r="AK747"/>
    </row>
    <row r="748" spans="36:37" ht="12.75">
      <c r="AJ748"/>
      <c r="AK748"/>
    </row>
    <row r="749" spans="36:37" ht="12.75">
      <c r="AJ749"/>
      <c r="AK749"/>
    </row>
    <row r="750" spans="36:37" ht="12.75">
      <c r="AJ750"/>
      <c r="AK750"/>
    </row>
    <row r="751" spans="36:37" ht="12.75">
      <c r="AJ751"/>
      <c r="AK751"/>
    </row>
    <row r="752" spans="36:37" ht="12.75">
      <c r="AJ752"/>
      <c r="AK752"/>
    </row>
    <row r="753" spans="36:37" ht="12.75">
      <c r="AJ753"/>
      <c r="AK753"/>
    </row>
    <row r="754" spans="36:37" ht="12.75">
      <c r="AJ754"/>
      <c r="AK754"/>
    </row>
    <row r="755" spans="36:37" ht="12.75">
      <c r="AJ755"/>
      <c r="AK755"/>
    </row>
    <row r="756" spans="36:37" ht="12.75">
      <c r="AJ756"/>
      <c r="AK756"/>
    </row>
    <row r="757" spans="36:37" ht="12.75">
      <c r="AJ757"/>
      <c r="AK757"/>
    </row>
    <row r="758" spans="36:37" ht="12.75">
      <c r="AJ758"/>
      <c r="AK758"/>
    </row>
    <row r="759" spans="36:37" ht="12.75">
      <c r="AJ759"/>
      <c r="AK759"/>
    </row>
    <row r="760" spans="36:37" ht="12.75">
      <c r="AJ760"/>
      <c r="AK760"/>
    </row>
    <row r="761" spans="36:37" ht="12.75">
      <c r="AJ761"/>
      <c r="AK761"/>
    </row>
    <row r="762" spans="36:37" ht="12.75">
      <c r="AJ762"/>
      <c r="AK762"/>
    </row>
    <row r="763" spans="36:37" ht="12.75">
      <c r="AJ763"/>
      <c r="AK763"/>
    </row>
    <row r="764" spans="36:37" ht="12.75">
      <c r="AJ764"/>
      <c r="AK764"/>
    </row>
    <row r="765" spans="36:37" ht="12.75">
      <c r="AJ765"/>
      <c r="AK765"/>
    </row>
    <row r="766" spans="36:37" ht="12.75">
      <c r="AJ766"/>
      <c r="AK766"/>
    </row>
    <row r="767" spans="36:37" ht="12.75">
      <c r="AJ767"/>
      <c r="AK767"/>
    </row>
    <row r="768" spans="36:37" ht="12.75">
      <c r="AJ768"/>
      <c r="AK768"/>
    </row>
    <row r="769" spans="36:37" ht="12.75">
      <c r="AJ769"/>
      <c r="AK769"/>
    </row>
    <row r="770" spans="36:37" ht="12.75">
      <c r="AJ770"/>
      <c r="AK770"/>
    </row>
    <row r="771" spans="36:37" ht="12.75">
      <c r="AJ771"/>
      <c r="AK771"/>
    </row>
    <row r="772" spans="36:37" ht="12.75">
      <c r="AJ772"/>
      <c r="AK772"/>
    </row>
    <row r="773" spans="36:37" ht="12.75">
      <c r="AJ773"/>
      <c r="AK773"/>
    </row>
    <row r="774" spans="36:37" ht="12.75">
      <c r="AJ774"/>
      <c r="AK774"/>
    </row>
    <row r="775" spans="36:37" ht="12.75">
      <c r="AJ775"/>
      <c r="AK775"/>
    </row>
    <row r="776" spans="36:37" ht="12.75">
      <c r="AJ776"/>
      <c r="AK776"/>
    </row>
    <row r="777" spans="36:37" ht="12.75">
      <c r="AJ777"/>
      <c r="AK777"/>
    </row>
    <row r="778" spans="36:37" ht="12.75">
      <c r="AJ778"/>
      <c r="AK778"/>
    </row>
    <row r="779" spans="36:37" ht="12.75">
      <c r="AJ779"/>
      <c r="AK779"/>
    </row>
    <row r="780" spans="36:37" ht="12.75">
      <c r="AJ780"/>
      <c r="AK780"/>
    </row>
    <row r="781" spans="36:37" ht="12.75">
      <c r="AJ781"/>
      <c r="AK781"/>
    </row>
    <row r="782" spans="36:37" ht="12.75">
      <c r="AJ782"/>
      <c r="AK782"/>
    </row>
    <row r="783" spans="36:37" ht="12.75">
      <c r="AJ783"/>
      <c r="AK783"/>
    </row>
    <row r="784" spans="36:37" ht="12.75">
      <c r="AJ784"/>
      <c r="AK784"/>
    </row>
    <row r="785" spans="36:37" ht="12.75">
      <c r="AJ785"/>
      <c r="AK785"/>
    </row>
    <row r="786" spans="36:37" ht="12.75">
      <c r="AJ786"/>
      <c r="AK786"/>
    </row>
    <row r="787" spans="36:37" ht="12.75">
      <c r="AJ787"/>
      <c r="AK787"/>
    </row>
    <row r="788" spans="36:37" ht="12.75">
      <c r="AJ788"/>
      <c r="AK788"/>
    </row>
    <row r="789" spans="36:37" ht="12.75">
      <c r="AJ789"/>
      <c r="AK789"/>
    </row>
    <row r="790" spans="36:37" ht="12.75">
      <c r="AJ790"/>
      <c r="AK790"/>
    </row>
    <row r="791" spans="36:37" ht="12.75">
      <c r="AJ791"/>
      <c r="AK791"/>
    </row>
    <row r="792" spans="36:37" ht="12.75">
      <c r="AJ792"/>
      <c r="AK792"/>
    </row>
    <row r="793" spans="36:37" ht="12.75">
      <c r="AJ793"/>
      <c r="AK793"/>
    </row>
    <row r="794" spans="36:37" ht="12.75">
      <c r="AJ794"/>
      <c r="AK794"/>
    </row>
    <row r="795" spans="36:37" ht="12.75">
      <c r="AJ795"/>
      <c r="AK795"/>
    </row>
    <row r="796" spans="36:37" ht="12.75">
      <c r="AJ796"/>
      <c r="AK796"/>
    </row>
    <row r="797" spans="36:37" ht="12.75">
      <c r="AJ797"/>
      <c r="AK797"/>
    </row>
    <row r="798" spans="36:37" ht="12.75">
      <c r="AJ798"/>
      <c r="AK798"/>
    </row>
    <row r="799" spans="36:37" ht="12.75">
      <c r="AJ799"/>
      <c r="AK799"/>
    </row>
    <row r="800" spans="36:37" ht="12.75">
      <c r="AJ800"/>
      <c r="AK800"/>
    </row>
    <row r="801" spans="36:37" ht="12.75">
      <c r="AJ801"/>
      <c r="AK801"/>
    </row>
    <row r="802" spans="36:37" ht="12.75">
      <c r="AJ802"/>
      <c r="AK802"/>
    </row>
    <row r="803" spans="36:37" ht="12.75">
      <c r="AJ803"/>
      <c r="AK803"/>
    </row>
    <row r="804" spans="36:37" ht="12.75">
      <c r="AJ804"/>
      <c r="AK804"/>
    </row>
    <row r="805" spans="36:37" ht="12.75">
      <c r="AJ805"/>
      <c r="AK805"/>
    </row>
    <row r="806" spans="36:37" ht="12.75">
      <c r="AJ806"/>
      <c r="AK806"/>
    </row>
    <row r="807" spans="36:37" ht="12.75">
      <c r="AJ807"/>
      <c r="AK807"/>
    </row>
    <row r="808" spans="36:37" ht="12.75">
      <c r="AJ808"/>
      <c r="AK808"/>
    </row>
    <row r="809" spans="36:37" ht="12.75">
      <c r="AJ809"/>
      <c r="AK809"/>
    </row>
    <row r="810" spans="36:37" ht="12.75">
      <c r="AJ810"/>
      <c r="AK810"/>
    </row>
    <row r="811" spans="36:37" ht="12.75">
      <c r="AJ811"/>
      <c r="AK811"/>
    </row>
    <row r="812" spans="36:37" ht="12.75">
      <c r="AJ812"/>
      <c r="AK812"/>
    </row>
    <row r="813" spans="36:37" ht="12.75">
      <c r="AJ813"/>
      <c r="AK813"/>
    </row>
    <row r="814" spans="36:37" ht="12.75">
      <c r="AJ814"/>
      <c r="AK814"/>
    </row>
    <row r="815" spans="36:37" ht="12.75">
      <c r="AJ815"/>
      <c r="AK815"/>
    </row>
    <row r="816" spans="36:37" ht="12.75">
      <c r="AJ816"/>
      <c r="AK816"/>
    </row>
    <row r="817" spans="36:37" ht="12.75">
      <c r="AJ817"/>
      <c r="AK817"/>
    </row>
    <row r="818" spans="36:37" ht="12.75">
      <c r="AJ818"/>
      <c r="AK818"/>
    </row>
    <row r="819" spans="36:37" ht="12.75">
      <c r="AJ819"/>
      <c r="AK819"/>
    </row>
    <row r="820" spans="36:37" ht="12.75">
      <c r="AJ820"/>
      <c r="AK820"/>
    </row>
    <row r="821" spans="36:37" ht="12.75">
      <c r="AJ821"/>
      <c r="AK821"/>
    </row>
    <row r="822" spans="36:37" ht="12.75">
      <c r="AJ822"/>
      <c r="AK822"/>
    </row>
    <row r="823" spans="36:37" ht="12.75">
      <c r="AJ823"/>
      <c r="AK823"/>
    </row>
    <row r="824" spans="36:37" ht="12.75">
      <c r="AJ824"/>
      <c r="AK824"/>
    </row>
    <row r="825" spans="36:37" ht="12.75">
      <c r="AJ825"/>
      <c r="AK825"/>
    </row>
    <row r="826" spans="36:37" ht="12.75">
      <c r="AJ826"/>
      <c r="AK826"/>
    </row>
    <row r="827" spans="36:37" ht="12.75">
      <c r="AJ827"/>
      <c r="AK827"/>
    </row>
    <row r="828" spans="36:37" ht="12.75">
      <c r="AJ828"/>
      <c r="AK828"/>
    </row>
    <row r="829" spans="36:37" ht="12.75">
      <c r="AJ829"/>
      <c r="AK829"/>
    </row>
    <row r="830" spans="36:37" ht="12.75">
      <c r="AJ830"/>
      <c r="AK830"/>
    </row>
    <row r="831" spans="36:37" ht="12.75">
      <c r="AJ831"/>
      <c r="AK831"/>
    </row>
    <row r="832" spans="36:37" ht="12.75">
      <c r="AJ832"/>
      <c r="AK832"/>
    </row>
    <row r="833" spans="36:37" ht="12.75">
      <c r="AJ833"/>
      <c r="AK833"/>
    </row>
    <row r="834" spans="36:37" ht="12.75">
      <c r="AJ834"/>
      <c r="AK834"/>
    </row>
    <row r="835" spans="36:37" ht="12.75">
      <c r="AJ835"/>
      <c r="AK835"/>
    </row>
    <row r="836" spans="36:37" ht="12.75">
      <c r="AJ836"/>
      <c r="AK836"/>
    </row>
    <row r="837" spans="36:37" ht="12.75">
      <c r="AJ837"/>
      <c r="AK837"/>
    </row>
    <row r="838" spans="36:37" ht="12.75">
      <c r="AJ838"/>
      <c r="AK838"/>
    </row>
    <row r="839" spans="36:37" ht="12.75">
      <c r="AJ839"/>
      <c r="AK839"/>
    </row>
    <row r="840" spans="36:37" ht="12.75">
      <c r="AJ840"/>
      <c r="AK840"/>
    </row>
    <row r="841" spans="36:37" ht="12.75">
      <c r="AJ841"/>
      <c r="AK841"/>
    </row>
    <row r="842" spans="36:37" ht="12.75">
      <c r="AJ842"/>
      <c r="AK842"/>
    </row>
    <row r="843" spans="36:37" ht="12.75">
      <c r="AJ843"/>
      <c r="AK843"/>
    </row>
    <row r="844" spans="36:37" ht="12.75">
      <c r="AJ844"/>
      <c r="AK844"/>
    </row>
    <row r="845" spans="36:37" ht="12.75">
      <c r="AJ845"/>
      <c r="AK845"/>
    </row>
    <row r="846" spans="36:37" ht="12.75">
      <c r="AJ846"/>
      <c r="AK846"/>
    </row>
    <row r="847" spans="36:37" ht="12.75">
      <c r="AJ847"/>
      <c r="AK847"/>
    </row>
    <row r="848" spans="36:37" ht="12.75">
      <c r="AJ848"/>
      <c r="AK848"/>
    </row>
    <row r="849" spans="36:37" ht="12.75">
      <c r="AJ849"/>
      <c r="AK849"/>
    </row>
    <row r="850" spans="36:37" ht="12.75">
      <c r="AJ850"/>
      <c r="AK850"/>
    </row>
    <row r="851" spans="36:37" ht="12.75">
      <c r="AJ851"/>
      <c r="AK851"/>
    </row>
    <row r="852" spans="36:37" ht="12.75">
      <c r="AJ852"/>
      <c r="AK852"/>
    </row>
    <row r="853" spans="36:37" ht="12.75">
      <c r="AJ853"/>
      <c r="AK853"/>
    </row>
    <row r="854" spans="36:37" ht="12.75">
      <c r="AJ854"/>
      <c r="AK854"/>
    </row>
    <row r="855" spans="36:37" ht="12.75">
      <c r="AJ855"/>
      <c r="AK855"/>
    </row>
    <row r="856" spans="36:37" ht="12.75">
      <c r="AJ856"/>
      <c r="AK856"/>
    </row>
    <row r="857" spans="36:37" ht="12.75">
      <c r="AJ857"/>
      <c r="AK857"/>
    </row>
    <row r="858" spans="36:37" ht="12.75">
      <c r="AJ858"/>
      <c r="AK858"/>
    </row>
    <row r="859" spans="36:37" ht="12.75">
      <c r="AJ859"/>
      <c r="AK859"/>
    </row>
    <row r="860" spans="36:37" ht="12.75">
      <c r="AJ860"/>
      <c r="AK860"/>
    </row>
    <row r="861" spans="36:37" ht="12.75">
      <c r="AJ861"/>
      <c r="AK861"/>
    </row>
    <row r="862" spans="36:37" ht="12.75">
      <c r="AJ862"/>
      <c r="AK862"/>
    </row>
    <row r="863" spans="36:37" ht="12.75">
      <c r="AJ863"/>
      <c r="AK863"/>
    </row>
    <row r="864" spans="36:37" ht="12.75">
      <c r="AJ864"/>
      <c r="AK864"/>
    </row>
    <row r="865" spans="36:37" ht="12.75">
      <c r="AJ865"/>
      <c r="AK865"/>
    </row>
    <row r="866" spans="36:37" ht="12.75">
      <c r="AJ866"/>
      <c r="AK866"/>
    </row>
    <row r="867" spans="36:37" ht="12.75">
      <c r="AJ867"/>
      <c r="AK867"/>
    </row>
    <row r="868" spans="36:37" ht="12.75">
      <c r="AJ868"/>
      <c r="AK868"/>
    </row>
    <row r="869" spans="36:37" ht="12.75">
      <c r="AJ869"/>
      <c r="AK869"/>
    </row>
    <row r="870" spans="36:37" ht="12.75">
      <c r="AJ870"/>
      <c r="AK870"/>
    </row>
    <row r="871" spans="36:37" ht="12.75">
      <c r="AJ871"/>
      <c r="AK871"/>
    </row>
    <row r="872" spans="36:37" ht="12.75">
      <c r="AJ872"/>
      <c r="AK872"/>
    </row>
    <row r="873" spans="36:37" ht="12.75">
      <c r="AJ873"/>
      <c r="AK873"/>
    </row>
    <row r="874" spans="36:37" ht="12.75">
      <c r="AJ874"/>
      <c r="AK874"/>
    </row>
    <row r="875" spans="36:37" ht="12.75">
      <c r="AJ875"/>
      <c r="AK875"/>
    </row>
    <row r="876" spans="36:37" ht="12.75">
      <c r="AJ876"/>
      <c r="AK876"/>
    </row>
    <row r="877" spans="36:37" ht="12.75">
      <c r="AJ877"/>
      <c r="AK877"/>
    </row>
    <row r="878" spans="36:37" ht="12.75">
      <c r="AJ878"/>
      <c r="AK878"/>
    </row>
    <row r="879" spans="36:37" ht="12.75">
      <c r="AJ879"/>
      <c r="AK879"/>
    </row>
    <row r="880" spans="36:37" ht="12.75">
      <c r="AJ880"/>
      <c r="AK880"/>
    </row>
    <row r="881" spans="36:37" ht="12.75">
      <c r="AJ881"/>
      <c r="AK881"/>
    </row>
    <row r="882" spans="36:37" ht="12.75">
      <c r="AJ882"/>
      <c r="AK882"/>
    </row>
    <row r="883" spans="36:37" ht="12.75">
      <c r="AJ883"/>
      <c r="AK883"/>
    </row>
    <row r="884" spans="36:37" ht="12.75">
      <c r="AJ884"/>
      <c r="AK884"/>
    </row>
    <row r="885" spans="36:37" ht="12.75">
      <c r="AJ885"/>
      <c r="AK885"/>
    </row>
    <row r="886" spans="36:37" ht="12.75">
      <c r="AJ886"/>
      <c r="AK886"/>
    </row>
    <row r="887" spans="36:37" ht="12.75">
      <c r="AJ887"/>
      <c r="AK887"/>
    </row>
    <row r="888" spans="36:37" ht="12.75">
      <c r="AJ888"/>
      <c r="AK888"/>
    </row>
    <row r="889" spans="36:37" ht="12.75">
      <c r="AJ889"/>
      <c r="AK889"/>
    </row>
    <row r="890" spans="36:37" ht="12.75">
      <c r="AJ890"/>
      <c r="AK890"/>
    </row>
    <row r="891" spans="36:37" ht="12.75">
      <c r="AJ891"/>
      <c r="AK891"/>
    </row>
    <row r="892" spans="36:37" ht="12.75">
      <c r="AJ892"/>
      <c r="AK892"/>
    </row>
    <row r="893" spans="36:37" ht="12.75">
      <c r="AJ893"/>
      <c r="AK893"/>
    </row>
    <row r="894" spans="36:37" ht="12.75">
      <c r="AJ894"/>
      <c r="AK894"/>
    </row>
    <row r="895" spans="36:37" ht="12.75">
      <c r="AJ895"/>
      <c r="AK895"/>
    </row>
    <row r="896" spans="36:37" ht="12.75">
      <c r="AJ896"/>
      <c r="AK896"/>
    </row>
    <row r="897" spans="36:37" ht="12.75">
      <c r="AJ897"/>
      <c r="AK897"/>
    </row>
    <row r="898" spans="36:37" ht="12.75">
      <c r="AJ898"/>
      <c r="AK898"/>
    </row>
    <row r="899" spans="36:37" ht="12.75">
      <c r="AJ899"/>
      <c r="AK899"/>
    </row>
    <row r="900" spans="36:37" ht="12.75">
      <c r="AJ900"/>
      <c r="AK900"/>
    </row>
    <row r="901" spans="36:37" ht="12.75">
      <c r="AJ901"/>
      <c r="AK901"/>
    </row>
    <row r="902" spans="36:37" ht="12.75">
      <c r="AJ902"/>
      <c r="AK902"/>
    </row>
    <row r="903" spans="36:37" ht="12.75">
      <c r="AJ903"/>
      <c r="AK903"/>
    </row>
    <row r="904" spans="36:37" ht="12.75">
      <c r="AJ904"/>
      <c r="AK904"/>
    </row>
    <row r="905" spans="36:37" ht="12.75">
      <c r="AJ905"/>
      <c r="AK905"/>
    </row>
    <row r="906" spans="36:37" ht="12.75">
      <c r="AJ906"/>
      <c r="AK906"/>
    </row>
    <row r="907" spans="36:37" ht="12.75">
      <c r="AJ907"/>
      <c r="AK907"/>
    </row>
    <row r="908" spans="36:37" ht="12.75">
      <c r="AJ908"/>
      <c r="AK908"/>
    </row>
    <row r="909" spans="36:37" ht="12.75">
      <c r="AJ909"/>
      <c r="AK909"/>
    </row>
    <row r="910" spans="36:37" ht="12.75">
      <c r="AJ910"/>
      <c r="AK910"/>
    </row>
    <row r="911" spans="36:37" ht="12.75">
      <c r="AJ911"/>
      <c r="AK911"/>
    </row>
    <row r="912" spans="36:37" ht="12.75">
      <c r="AJ912"/>
      <c r="AK912"/>
    </row>
    <row r="913" spans="36:37" ht="12.75">
      <c r="AJ913"/>
      <c r="AK913"/>
    </row>
    <row r="914" spans="36:37" ht="12.75">
      <c r="AJ914"/>
      <c r="AK914"/>
    </row>
    <row r="915" spans="36:37" ht="12.75">
      <c r="AJ915"/>
      <c r="AK915"/>
    </row>
    <row r="916" spans="36:37" ht="12.75">
      <c r="AJ916"/>
      <c r="AK916"/>
    </row>
    <row r="917" spans="36:37" ht="12.75">
      <c r="AJ917"/>
      <c r="AK917"/>
    </row>
    <row r="918" spans="36:37" ht="12.75">
      <c r="AJ918"/>
      <c r="AK918"/>
    </row>
    <row r="919" spans="36:37" ht="12.75">
      <c r="AJ919"/>
      <c r="AK919"/>
    </row>
    <row r="920" spans="36:37" ht="12.75">
      <c r="AJ920"/>
      <c r="AK920"/>
    </row>
    <row r="921" spans="36:37" ht="12.75">
      <c r="AJ921"/>
      <c r="AK921"/>
    </row>
    <row r="922" spans="36:37" ht="12.75">
      <c r="AJ922"/>
      <c r="AK922"/>
    </row>
    <row r="923" spans="36:37" ht="12.75">
      <c r="AJ923"/>
      <c r="AK923"/>
    </row>
    <row r="924" spans="36:37" ht="12.75">
      <c r="AJ924"/>
      <c r="AK924"/>
    </row>
    <row r="925" spans="36:37" ht="12.75">
      <c r="AJ925"/>
      <c r="AK925"/>
    </row>
    <row r="926" spans="36:37" ht="12.75">
      <c r="AJ926"/>
      <c r="AK926"/>
    </row>
    <row r="927" spans="36:37" ht="12.75">
      <c r="AJ927"/>
      <c r="AK927"/>
    </row>
    <row r="928" spans="36:37" ht="12.75">
      <c r="AJ928"/>
      <c r="AK928"/>
    </row>
    <row r="929" spans="36:37" ht="12.75">
      <c r="AJ929"/>
      <c r="AK929"/>
    </row>
    <row r="930" spans="36:37" ht="12.75">
      <c r="AJ930"/>
      <c r="AK930"/>
    </row>
    <row r="931" spans="36:37" ht="12.75">
      <c r="AJ931"/>
      <c r="AK931"/>
    </row>
    <row r="932" spans="36:37" ht="12.75">
      <c r="AJ932"/>
      <c r="AK932"/>
    </row>
    <row r="933" spans="36:37" ht="12.75">
      <c r="AJ933"/>
      <c r="AK933"/>
    </row>
    <row r="934" spans="36:37" ht="12.75">
      <c r="AJ934"/>
      <c r="AK934"/>
    </row>
    <row r="935" spans="36:37" ht="12.75">
      <c r="AJ935"/>
      <c r="AK935"/>
    </row>
    <row r="936" spans="36:37" ht="12.75">
      <c r="AJ936"/>
      <c r="AK936"/>
    </row>
    <row r="937" spans="36:37" ht="12.75">
      <c r="AJ937"/>
      <c r="AK937"/>
    </row>
    <row r="938" spans="36:37" ht="12.75">
      <c r="AJ938"/>
      <c r="AK938"/>
    </row>
    <row r="939" spans="36:37" ht="12.75">
      <c r="AJ939"/>
      <c r="AK939"/>
    </row>
    <row r="940" spans="36:37" ht="12.75">
      <c r="AJ940"/>
      <c r="AK940"/>
    </row>
    <row r="941" spans="36:37" ht="12.75">
      <c r="AJ941"/>
      <c r="AK941"/>
    </row>
    <row r="942" spans="36:37" ht="12.75">
      <c r="AJ942"/>
      <c r="AK942"/>
    </row>
    <row r="943" spans="36:37" ht="12.75">
      <c r="AJ943"/>
      <c r="AK943"/>
    </row>
    <row r="944" spans="36:37" ht="12.75">
      <c r="AJ944"/>
      <c r="AK944"/>
    </row>
    <row r="945" spans="36:37" ht="12.75">
      <c r="AJ945"/>
      <c r="AK945"/>
    </row>
    <row r="946" spans="36:37" ht="12.75">
      <c r="AJ946"/>
      <c r="AK946"/>
    </row>
    <row r="947" spans="36:37" ht="12.75">
      <c r="AJ947"/>
      <c r="AK947"/>
    </row>
    <row r="948" spans="36:37" ht="12.75">
      <c r="AJ948"/>
      <c r="AK948"/>
    </row>
    <row r="949" spans="36:37" ht="12.75">
      <c r="AJ949"/>
      <c r="AK949"/>
    </row>
    <row r="950" spans="36:37" ht="12.75">
      <c r="AJ950"/>
      <c r="AK950"/>
    </row>
    <row r="951" spans="36:37" ht="12.75">
      <c r="AJ951"/>
      <c r="AK951"/>
    </row>
    <row r="952" spans="36:37" ht="12.75">
      <c r="AJ952"/>
      <c r="AK952"/>
    </row>
    <row r="953" spans="36:37" ht="12.75">
      <c r="AJ953"/>
      <c r="AK953"/>
    </row>
    <row r="954" spans="36:37" ht="12.75">
      <c r="AJ954"/>
      <c r="AK954"/>
    </row>
    <row r="955" spans="36:37" ht="12.75">
      <c r="AJ955"/>
      <c r="AK955"/>
    </row>
    <row r="956" spans="36:37" ht="12.75">
      <c r="AJ956"/>
      <c r="AK956"/>
    </row>
    <row r="957" spans="36:37" ht="12.75">
      <c r="AJ957"/>
      <c r="AK957"/>
    </row>
    <row r="958" spans="36:37" ht="12.75">
      <c r="AJ958"/>
      <c r="AK958"/>
    </row>
    <row r="959" spans="36:37" ht="12.75">
      <c r="AJ959"/>
      <c r="AK959"/>
    </row>
    <row r="960" spans="36:37" ht="12.75">
      <c r="AJ960"/>
      <c r="AK960"/>
    </row>
    <row r="961" spans="36:37" ht="12.75">
      <c r="AJ961"/>
      <c r="AK961"/>
    </row>
    <row r="962" spans="36:37" ht="12.75">
      <c r="AJ962"/>
      <c r="AK962"/>
    </row>
    <row r="963" spans="36:37" ht="12.75">
      <c r="AJ963"/>
      <c r="AK963"/>
    </row>
    <row r="964" spans="36:37" ht="12.75">
      <c r="AJ964"/>
      <c r="AK964"/>
    </row>
    <row r="965" spans="36:37" ht="12.75">
      <c r="AJ965"/>
      <c r="AK965"/>
    </row>
    <row r="966" spans="36:37" ht="12.75">
      <c r="AJ966"/>
      <c r="AK966"/>
    </row>
    <row r="967" spans="36:37" ht="12.75">
      <c r="AJ967"/>
      <c r="AK967"/>
    </row>
    <row r="968" spans="36:37" ht="12.75">
      <c r="AJ968"/>
      <c r="AK968"/>
    </row>
    <row r="969" spans="36:37" ht="12.75">
      <c r="AJ969"/>
      <c r="AK969"/>
    </row>
    <row r="970" spans="36:37" ht="12.75">
      <c r="AJ970"/>
      <c r="AK970"/>
    </row>
    <row r="971" spans="36:37" ht="12.75">
      <c r="AJ971"/>
      <c r="AK971"/>
    </row>
    <row r="972" spans="36:37" ht="12.75">
      <c r="AJ972"/>
      <c r="AK972"/>
    </row>
    <row r="973" spans="36:37" ht="12.75">
      <c r="AJ973"/>
      <c r="AK973"/>
    </row>
    <row r="974" spans="36:37" ht="12.75">
      <c r="AJ974"/>
      <c r="AK974"/>
    </row>
    <row r="975" spans="36:37" ht="12.75">
      <c r="AJ975"/>
      <c r="AK975"/>
    </row>
    <row r="976" spans="36:37" ht="12.75">
      <c r="AJ976"/>
      <c r="AK976"/>
    </row>
    <row r="977" spans="36:37" ht="12.75">
      <c r="AJ977"/>
      <c r="AK977"/>
    </row>
    <row r="978" spans="36:37" ht="12.75">
      <c r="AJ978"/>
      <c r="AK978"/>
    </row>
    <row r="979" spans="36:37" ht="12.75">
      <c r="AJ979"/>
      <c r="AK979"/>
    </row>
    <row r="980" spans="36:37" ht="12.75">
      <c r="AJ980"/>
      <c r="AK980"/>
    </row>
    <row r="981" spans="36:37" ht="12.75">
      <c r="AJ981"/>
      <c r="AK981"/>
    </row>
    <row r="982" spans="36:37" ht="12.75">
      <c r="AJ982"/>
      <c r="AK982"/>
    </row>
    <row r="983" spans="36:37" ht="12.75">
      <c r="AJ983"/>
      <c r="AK983"/>
    </row>
    <row r="984" spans="36:37" ht="12.75">
      <c r="AJ984"/>
      <c r="AK984"/>
    </row>
    <row r="985" spans="36:37" ht="12.75">
      <c r="AJ985"/>
      <c r="AK985"/>
    </row>
    <row r="986" spans="36:37" ht="12.75">
      <c r="AJ986"/>
      <c r="AK986"/>
    </row>
    <row r="987" spans="36:37" ht="12.75">
      <c r="AJ987"/>
      <c r="AK987"/>
    </row>
    <row r="988" spans="36:37" ht="12.75">
      <c r="AJ988"/>
      <c r="AK988"/>
    </row>
    <row r="989" spans="36:37" ht="12.75">
      <c r="AJ989"/>
      <c r="AK989"/>
    </row>
    <row r="990" spans="36:37" ht="12.75">
      <c r="AJ990"/>
      <c r="AK990"/>
    </row>
    <row r="991" spans="36:37" ht="12.75">
      <c r="AJ991"/>
      <c r="AK991"/>
    </row>
    <row r="992" spans="36:37" ht="12.75">
      <c r="AJ992"/>
      <c r="AK992"/>
    </row>
    <row r="993" spans="36:37" ht="12.75">
      <c r="AJ993"/>
      <c r="AK993"/>
    </row>
    <row r="994" spans="36:37" ht="12.75">
      <c r="AJ994"/>
      <c r="AK994"/>
    </row>
    <row r="995" spans="36:37" ht="12.75">
      <c r="AJ995"/>
      <c r="AK995"/>
    </row>
    <row r="996" spans="36:37" ht="12.75">
      <c r="AJ996"/>
      <c r="AK996"/>
    </row>
  </sheetData>
  <mergeCells count="5">
    <mergeCell ref="A10:D10"/>
    <mergeCell ref="E10:H10"/>
    <mergeCell ref="T10:U10"/>
    <mergeCell ref="Q8:R8"/>
    <mergeCell ref="I10:O10"/>
  </mergeCells>
  <printOptions/>
  <pageMargins left="0.75" right="0.75" top="1" bottom="1" header="0.5" footer="0.5"/>
  <pageSetup horizontalDpi="600" verticalDpi="600" orientation="landscape"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G22"/>
  <sheetViews>
    <sheetView zoomScale="75" zoomScaleNormal="75" workbookViewId="0" topLeftCell="A1">
      <pane xSplit="2" ySplit="18" topLeftCell="C19" activePane="bottomRight" state="frozen"/>
      <selection pane="topLeft" activeCell="A1" sqref="A1"/>
      <selection pane="topRight" activeCell="C1" sqref="C1"/>
      <selection pane="bottomLeft" activeCell="A19" sqref="A19"/>
      <selection pane="bottomRight" activeCell="B6" sqref="B6"/>
    </sheetView>
  </sheetViews>
  <sheetFormatPr defaultColWidth="9.140625" defaultRowHeight="12.75"/>
  <cols>
    <col min="1" max="1" width="64.8515625" style="1" bestFit="1" customWidth="1"/>
    <col min="2" max="2" width="36.421875" style="1" customWidth="1"/>
    <col min="3" max="16384" width="9.140625" style="1" customWidth="1"/>
  </cols>
  <sheetData>
    <row r="1" s="34" customFormat="1" ht="62.25" customHeight="1">
      <c r="A1" s="34" t="s">
        <v>18</v>
      </c>
    </row>
    <row r="2" ht="12.75"/>
    <row r="3" ht="12.75"/>
    <row r="4" spans="1:7" ht="20.25">
      <c r="A4" s="7"/>
      <c r="B4" s="8"/>
      <c r="C4" s="8"/>
      <c r="D4" s="8"/>
      <c r="E4" s="8"/>
      <c r="F4" s="8"/>
      <c r="G4" s="8"/>
    </row>
    <row r="5" spans="1:7" ht="13.5" thickBot="1">
      <c r="A5" s="8"/>
      <c r="B5" s="8"/>
      <c r="C5" s="8"/>
      <c r="D5" s="8"/>
      <c r="E5" s="8"/>
      <c r="F5" s="8"/>
      <c r="G5" s="8"/>
    </row>
    <row r="6" spans="1:7" ht="18.75" thickTop="1">
      <c r="A6" s="291" t="s">
        <v>8</v>
      </c>
      <c r="B6" s="95"/>
      <c r="C6" s="47"/>
      <c r="D6" s="47"/>
      <c r="E6" s="47"/>
      <c r="F6" s="47"/>
      <c r="G6" s="47"/>
    </row>
    <row r="7" spans="1:7" ht="18">
      <c r="A7" s="291" t="s">
        <v>9</v>
      </c>
      <c r="B7" s="96"/>
      <c r="C7" s="48"/>
      <c r="D7" s="48"/>
      <c r="E7" s="48"/>
      <c r="F7" s="48"/>
      <c r="G7" s="49"/>
    </row>
    <row r="8" spans="1:7" ht="18">
      <c r="A8" s="291" t="s">
        <v>26</v>
      </c>
      <c r="B8" s="382"/>
      <c r="C8" s="50"/>
      <c r="D8" s="50"/>
      <c r="E8" s="50"/>
      <c r="F8" s="50"/>
      <c r="G8" s="21"/>
    </row>
    <row r="9" spans="1:7" ht="18">
      <c r="A9" s="291" t="s">
        <v>27</v>
      </c>
      <c r="B9" s="97"/>
      <c r="C9" s="50"/>
      <c r="D9" s="50"/>
      <c r="E9" s="50"/>
      <c r="F9" s="50"/>
      <c r="G9" s="21"/>
    </row>
    <row r="10" spans="1:7" ht="62.25" customHeight="1">
      <c r="A10" s="292" t="s">
        <v>78</v>
      </c>
      <c r="B10" s="326"/>
      <c r="C10" s="50"/>
      <c r="D10" s="50"/>
      <c r="E10" s="50"/>
      <c r="F10" s="50"/>
      <c r="G10" s="21"/>
    </row>
    <row r="11" spans="1:7" ht="15">
      <c r="A11" s="8"/>
      <c r="B11" s="327"/>
      <c r="C11" s="8"/>
      <c r="D11" s="8"/>
      <c r="E11" s="8"/>
      <c r="F11" s="8"/>
      <c r="G11" s="8"/>
    </row>
    <row r="12" spans="1:7" ht="15">
      <c r="A12" s="8"/>
      <c r="B12" s="327"/>
      <c r="C12" s="8"/>
      <c r="D12" s="8"/>
      <c r="E12" s="8"/>
      <c r="F12" s="8"/>
      <c r="G12" s="8"/>
    </row>
    <row r="13" spans="1:7" ht="15">
      <c r="A13" s="8"/>
      <c r="B13" s="327"/>
      <c r="C13" s="8"/>
      <c r="D13" s="8"/>
      <c r="E13" s="8"/>
      <c r="F13" s="8"/>
      <c r="G13" s="8"/>
    </row>
    <row r="14" spans="1:7" ht="15">
      <c r="A14" s="8"/>
      <c r="B14" s="327"/>
      <c r="C14" s="8"/>
      <c r="D14" s="8"/>
      <c r="E14" s="8"/>
      <c r="F14" s="8"/>
      <c r="G14" s="8"/>
    </row>
    <row r="15" spans="1:7" ht="15">
      <c r="A15" s="8"/>
      <c r="B15" s="327"/>
      <c r="C15" s="8"/>
      <c r="D15" s="8"/>
      <c r="E15" s="8"/>
      <c r="F15" s="8"/>
      <c r="G15" s="8"/>
    </row>
    <row r="16" spans="1:7" ht="15">
      <c r="A16" s="8"/>
      <c r="B16" s="327"/>
      <c r="C16" s="8"/>
      <c r="D16" s="8"/>
      <c r="E16" s="8"/>
      <c r="F16" s="8"/>
      <c r="G16" s="8"/>
    </row>
    <row r="17" spans="1:7" ht="15.75" thickBot="1">
      <c r="A17" s="8"/>
      <c r="B17" s="325"/>
      <c r="C17" s="8"/>
      <c r="D17" s="8"/>
      <c r="E17" s="8"/>
      <c r="F17" s="313"/>
      <c r="G17" s="8"/>
    </row>
    <row r="18" spans="1:7" ht="13.5" thickTop="1">
      <c r="A18" s="8"/>
      <c r="B18" s="8"/>
      <c r="C18" s="8"/>
      <c r="D18" s="8"/>
      <c r="E18" s="8"/>
      <c r="F18" s="8"/>
      <c r="G18" s="8"/>
    </row>
    <row r="19" spans="1:7" ht="12.75">
      <c r="A19" s="8"/>
      <c r="B19" s="8"/>
      <c r="C19" s="8"/>
      <c r="D19" s="8"/>
      <c r="E19" s="8"/>
      <c r="F19" s="8"/>
      <c r="G19" s="8"/>
    </row>
    <row r="20" spans="1:7" ht="12.75">
      <c r="A20" s="8"/>
      <c r="B20" s="8"/>
      <c r="C20" s="8"/>
      <c r="D20" s="8"/>
      <c r="E20" s="8"/>
      <c r="F20" s="8"/>
      <c r="G20" s="8"/>
    </row>
    <row r="21" spans="1:7" ht="12.75">
      <c r="A21" s="8"/>
      <c r="B21" s="8"/>
      <c r="C21" s="8"/>
      <c r="D21" s="8"/>
      <c r="E21" s="8"/>
      <c r="F21" s="8"/>
      <c r="G21" s="8"/>
    </row>
    <row r="22" spans="1:7" ht="12.75">
      <c r="A22" s="8"/>
      <c r="B22" s="8"/>
      <c r="C22" s="8"/>
      <c r="D22" s="8"/>
      <c r="E22" s="8"/>
      <c r="F22" s="8"/>
      <c r="G22" s="8"/>
    </row>
  </sheetData>
  <sheetProtection sheet="1" objects="1" scenarios="1"/>
  <hyperlinks>
    <hyperlink ref="A1:IV1" location="SHELL!A1" display="SHELL!A1"/>
  </hyperlinks>
  <printOptions horizontalCentered="1" verticalCentered="1"/>
  <pageMargins left="0.75" right="0.75" top="1" bottom="1" header="0.5" footer="0.5"/>
  <pageSetup blackAndWhite="1" horizontalDpi="300" verticalDpi="3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H67"/>
  <sheetViews>
    <sheetView zoomScale="75" zoomScaleNormal="75" workbookViewId="0" topLeftCell="A1">
      <pane xSplit="7" ySplit="6" topLeftCell="H7" activePane="bottomRight" state="frozen"/>
      <selection pane="topLeft" activeCell="A1" sqref="A1"/>
      <selection pane="topRight" activeCell="H1" sqref="H1"/>
      <selection pane="bottomLeft" activeCell="A7" sqref="A7"/>
      <selection pane="bottomRight" activeCell="A7" sqref="A7"/>
    </sheetView>
  </sheetViews>
  <sheetFormatPr defaultColWidth="9.140625" defaultRowHeight="12.75"/>
  <cols>
    <col min="1" max="1" width="15.8515625" style="1" customWidth="1"/>
    <col min="2" max="2" width="12.140625" style="1" customWidth="1"/>
    <col min="3" max="3" width="19.00390625" style="1" customWidth="1"/>
    <col min="4" max="4" width="14.57421875" style="1" customWidth="1"/>
    <col min="5" max="5" width="14.421875" style="1" customWidth="1"/>
    <col min="6" max="6" width="13.140625" style="1" customWidth="1"/>
    <col min="7" max="7" width="12.28125" style="1" customWidth="1"/>
    <col min="8" max="8" width="47.140625" style="1" customWidth="1"/>
    <col min="9" max="9" width="17.57421875" style="1" bestFit="1" customWidth="1"/>
    <col min="10" max="10" width="12.7109375" style="1" customWidth="1"/>
    <col min="11" max="11" width="16.8515625" style="1" bestFit="1" customWidth="1"/>
    <col min="12" max="12" width="12.140625" style="1" customWidth="1"/>
    <col min="13" max="13" width="11.57421875" style="1" customWidth="1"/>
    <col min="14" max="14" width="14.8515625" style="1" customWidth="1"/>
    <col min="15" max="15" width="15.421875" style="1" bestFit="1" customWidth="1"/>
    <col min="16" max="16384" width="9.421875" style="1" customWidth="1"/>
  </cols>
  <sheetData>
    <row r="1" s="6" customFormat="1" ht="62.25" customHeight="1">
      <c r="A1" s="34" t="s">
        <v>19</v>
      </c>
    </row>
    <row r="2" spans="1:8" s="136" customFormat="1" ht="15">
      <c r="A2" s="405">
        <f>'BH'!B6</f>
        <v>0</v>
      </c>
      <c r="B2" s="406"/>
      <c r="C2" s="406"/>
      <c r="D2" s="406"/>
      <c r="E2" s="406"/>
      <c r="F2" s="406"/>
      <c r="G2" s="406"/>
      <c r="H2" s="406"/>
    </row>
    <row r="3" spans="1:8" s="136" customFormat="1" ht="15">
      <c r="A3" s="407">
        <f>'BH'!B8</f>
        <v>0</v>
      </c>
      <c r="B3" s="408"/>
      <c r="C3" s="408"/>
      <c r="D3" s="408"/>
      <c r="E3" s="408"/>
      <c r="F3" s="408"/>
      <c r="G3" s="408"/>
      <c r="H3" s="408"/>
    </row>
    <row r="4" spans="1:8" s="136" customFormat="1" ht="15.75" thickBot="1">
      <c r="A4" s="403">
        <f>'BH'!B9</f>
        <v>0</v>
      </c>
      <c r="B4" s="404"/>
      <c r="C4" s="404"/>
      <c r="D4" s="404"/>
      <c r="E4" s="404"/>
      <c r="F4" s="404"/>
      <c r="G4" s="404"/>
      <c r="H4" s="404"/>
    </row>
    <row r="5" spans="1:8" s="5" customFormat="1" ht="24" thickBot="1">
      <c r="A5" s="241" t="s">
        <v>42</v>
      </c>
      <c r="B5" s="242"/>
      <c r="C5" s="242"/>
      <c r="D5" s="242"/>
      <c r="E5" s="242"/>
      <c r="F5" s="242"/>
      <c r="G5" s="242"/>
      <c r="H5" s="243"/>
    </row>
    <row r="6" spans="1:8" s="20" customFormat="1" ht="14.25" customHeight="1" thickBot="1">
      <c r="A6" s="263" t="s">
        <v>0</v>
      </c>
      <c r="B6" s="264" t="s">
        <v>43</v>
      </c>
      <c r="C6" s="264" t="s">
        <v>41</v>
      </c>
      <c r="D6" s="264" t="s">
        <v>121</v>
      </c>
      <c r="E6" s="264" t="s">
        <v>3</v>
      </c>
      <c r="F6" s="265" t="s">
        <v>2</v>
      </c>
      <c r="G6" s="266" t="s">
        <v>45</v>
      </c>
      <c r="H6" s="267" t="s">
        <v>44</v>
      </c>
    </row>
    <row r="7" spans="1:8" ht="12.75">
      <c r="A7" s="261"/>
      <c r="B7" s="198"/>
      <c r="C7" s="199"/>
      <c r="D7" s="200"/>
      <c r="E7" s="201"/>
      <c r="F7" s="262">
        <f aca="true" t="shared" si="0" ref="F7:F14">IF(D7*E7&lt;&gt;0,E7/D7,"")</f>
      </c>
      <c r="G7" s="203"/>
      <c r="H7" s="180"/>
    </row>
    <row r="8" spans="1:8" ht="12.75">
      <c r="A8" s="197"/>
      <c r="B8" s="198"/>
      <c r="C8" s="204"/>
      <c r="D8" s="200"/>
      <c r="E8" s="201"/>
      <c r="F8" s="202">
        <f t="shared" si="0"/>
      </c>
      <c r="G8" s="205"/>
      <c r="H8" s="180"/>
    </row>
    <row r="9" spans="1:8" ht="12.75">
      <c r="A9" s="197"/>
      <c r="B9" s="198"/>
      <c r="C9" s="204"/>
      <c r="D9" s="200"/>
      <c r="E9" s="201"/>
      <c r="F9" s="202">
        <f t="shared" si="0"/>
      </c>
      <c r="G9" s="205"/>
      <c r="H9" s="180"/>
    </row>
    <row r="10" spans="1:8" ht="12.75">
      <c r="A10" s="197"/>
      <c r="B10" s="206"/>
      <c r="C10" s="199"/>
      <c r="D10" s="200"/>
      <c r="E10" s="201"/>
      <c r="F10" s="202">
        <f t="shared" si="0"/>
      </c>
      <c r="G10" s="203"/>
      <c r="H10" s="180"/>
    </row>
    <row r="11" spans="1:8" ht="12.75">
      <c r="A11" s="197"/>
      <c r="B11" s="206"/>
      <c r="C11" s="204"/>
      <c r="D11" s="200"/>
      <c r="E11" s="201"/>
      <c r="F11" s="202">
        <f t="shared" si="0"/>
      </c>
      <c r="G11" s="205"/>
      <c r="H11" s="180"/>
    </row>
    <row r="12" spans="1:8" ht="12.75">
      <c r="A12" s="197"/>
      <c r="B12" s="206"/>
      <c r="C12" s="204"/>
      <c r="D12" s="200"/>
      <c r="E12" s="201"/>
      <c r="F12" s="202">
        <f t="shared" si="0"/>
      </c>
      <c r="G12" s="203"/>
      <c r="H12" s="180"/>
    </row>
    <row r="13" spans="1:8" ht="12.75">
      <c r="A13" s="197"/>
      <c r="B13" s="206"/>
      <c r="C13" s="199"/>
      <c r="D13" s="200"/>
      <c r="E13" s="201"/>
      <c r="F13" s="202">
        <f t="shared" si="0"/>
      </c>
      <c r="G13" s="203"/>
      <c r="H13" s="180"/>
    </row>
    <row r="14" spans="1:8" ht="12.75">
      <c r="A14" s="197"/>
      <c r="B14" s="206"/>
      <c r="C14" s="204"/>
      <c r="D14" s="200"/>
      <c r="E14" s="201"/>
      <c r="F14" s="202">
        <f t="shared" si="0"/>
      </c>
      <c r="G14" s="203"/>
      <c r="H14" s="180"/>
    </row>
    <row r="15" spans="1:8" s="352" customFormat="1" ht="12.75">
      <c r="A15" s="355"/>
      <c r="B15" s="346"/>
      <c r="C15" s="204"/>
      <c r="D15" s="348"/>
      <c r="E15" s="349"/>
      <c r="F15" s="202">
        <f aca="true" t="shared" si="1" ref="F15:F46">IF(D15*E15&lt;&gt;0,E15/D15,"")</f>
      </c>
      <c r="G15" s="356"/>
      <c r="H15" s="351"/>
    </row>
    <row r="16" spans="1:8" ht="12.75">
      <c r="A16" s="197"/>
      <c r="B16" s="198"/>
      <c r="C16" s="204"/>
      <c r="D16" s="200"/>
      <c r="E16" s="201"/>
      <c r="F16" s="202">
        <f t="shared" si="1"/>
      </c>
      <c r="G16" s="205"/>
      <c r="H16" s="288"/>
    </row>
    <row r="17" spans="1:8" ht="12.75">
      <c r="A17" s="197"/>
      <c r="B17" s="198"/>
      <c r="C17" s="204"/>
      <c r="D17" s="200"/>
      <c r="E17" s="201"/>
      <c r="F17" s="202">
        <f t="shared" si="1"/>
      </c>
      <c r="G17" s="205"/>
      <c r="H17" s="180"/>
    </row>
    <row r="18" spans="1:8" ht="12.75">
      <c r="A18" s="197"/>
      <c r="B18" s="198"/>
      <c r="C18" s="204"/>
      <c r="D18" s="200"/>
      <c r="E18" s="201"/>
      <c r="F18" s="202">
        <f aca="true" t="shared" si="2" ref="F18:F26">IF(D18*E18&lt;&gt;0,E18/D18,"")</f>
      </c>
      <c r="G18" s="203"/>
      <c r="H18" s="180"/>
    </row>
    <row r="19" spans="1:8" ht="12.75">
      <c r="A19" s="197"/>
      <c r="B19" s="206"/>
      <c r="C19" s="204"/>
      <c r="D19" s="200"/>
      <c r="E19" s="201"/>
      <c r="F19" s="202">
        <f t="shared" si="2"/>
      </c>
      <c r="G19" s="205"/>
      <c r="H19" s="180"/>
    </row>
    <row r="20" spans="1:8" ht="12.75">
      <c r="A20" s="197"/>
      <c r="B20" s="206"/>
      <c r="C20" s="204"/>
      <c r="D20" s="200"/>
      <c r="E20" s="201"/>
      <c r="F20" s="202">
        <f t="shared" si="2"/>
      </c>
      <c r="G20" s="205"/>
      <c r="H20" s="180"/>
    </row>
    <row r="21" spans="1:8" ht="12.75">
      <c r="A21" s="197"/>
      <c r="B21" s="206"/>
      <c r="C21" s="204"/>
      <c r="D21" s="200"/>
      <c r="E21" s="201"/>
      <c r="F21" s="202">
        <f t="shared" si="2"/>
      </c>
      <c r="G21" s="205"/>
      <c r="H21" s="180"/>
    </row>
    <row r="22" spans="1:8" ht="12.75">
      <c r="A22" s="197"/>
      <c r="B22" s="206"/>
      <c r="C22" s="204"/>
      <c r="D22" s="200"/>
      <c r="E22" s="201"/>
      <c r="F22" s="202">
        <f t="shared" si="2"/>
      </c>
      <c r="G22" s="205"/>
      <c r="H22" s="180"/>
    </row>
    <row r="23" spans="1:8" ht="12.75">
      <c r="A23" s="197"/>
      <c r="B23" s="206"/>
      <c r="C23" s="204"/>
      <c r="D23" s="200"/>
      <c r="E23" s="201"/>
      <c r="F23" s="202">
        <f t="shared" si="2"/>
      </c>
      <c r="G23" s="205"/>
      <c r="H23" s="180"/>
    </row>
    <row r="24" spans="1:8" s="352" customFormat="1" ht="12.75">
      <c r="A24" s="345"/>
      <c r="B24" s="346"/>
      <c r="C24" s="204"/>
      <c r="D24" s="348"/>
      <c r="E24" s="349"/>
      <c r="F24" s="202">
        <f t="shared" si="2"/>
      </c>
      <c r="G24" s="350"/>
      <c r="H24" s="351"/>
    </row>
    <row r="25" spans="1:8" ht="12.75">
      <c r="A25" s="197"/>
      <c r="B25" s="198"/>
      <c r="C25" s="204"/>
      <c r="D25" s="200"/>
      <c r="E25" s="201"/>
      <c r="F25" s="202">
        <f t="shared" si="2"/>
      </c>
      <c r="G25" s="205"/>
      <c r="H25" s="180"/>
    </row>
    <row r="26" spans="1:8" ht="12.75">
      <c r="A26" s="197"/>
      <c r="B26" s="198"/>
      <c r="C26" s="204"/>
      <c r="D26" s="200"/>
      <c r="E26" s="201"/>
      <c r="F26" s="202">
        <f t="shared" si="2"/>
      </c>
      <c r="G26" s="205"/>
      <c r="H26" s="180"/>
    </row>
    <row r="27" spans="1:8" ht="12.75">
      <c r="A27" s="197"/>
      <c r="B27" s="198"/>
      <c r="C27" s="204"/>
      <c r="D27" s="200"/>
      <c r="E27" s="201"/>
      <c r="F27" s="202">
        <f t="shared" si="1"/>
      </c>
      <c r="G27" s="205"/>
      <c r="H27" s="180"/>
    </row>
    <row r="28" spans="1:8" ht="12.75">
      <c r="A28" s="197"/>
      <c r="B28" s="206"/>
      <c r="C28" s="204"/>
      <c r="D28" s="200"/>
      <c r="E28" s="201"/>
      <c r="F28" s="202">
        <f t="shared" si="1"/>
      </c>
      <c r="G28" s="205"/>
      <c r="H28" s="180"/>
    </row>
    <row r="29" spans="1:8" ht="12.75">
      <c r="A29" s="197"/>
      <c r="B29" s="206"/>
      <c r="C29" s="204"/>
      <c r="D29" s="200"/>
      <c r="E29" s="201"/>
      <c r="F29" s="202">
        <f t="shared" si="1"/>
      </c>
      <c r="G29" s="205"/>
      <c r="H29" s="180"/>
    </row>
    <row r="30" spans="1:8" ht="12.75">
      <c r="A30" s="197"/>
      <c r="B30" s="206"/>
      <c r="C30" s="204"/>
      <c r="D30" s="200"/>
      <c r="E30" s="201"/>
      <c r="F30" s="202">
        <f t="shared" si="1"/>
      </c>
      <c r="G30" s="205"/>
      <c r="H30" s="180"/>
    </row>
    <row r="31" spans="1:8" ht="12.75">
      <c r="A31" s="197"/>
      <c r="B31" s="206"/>
      <c r="C31" s="204"/>
      <c r="D31" s="200"/>
      <c r="E31" s="201"/>
      <c r="F31" s="202">
        <f t="shared" si="1"/>
      </c>
      <c r="G31" s="205"/>
      <c r="H31" s="180"/>
    </row>
    <row r="32" spans="1:8" ht="12.75">
      <c r="A32" s="197"/>
      <c r="B32" s="206"/>
      <c r="C32" s="204"/>
      <c r="D32" s="200"/>
      <c r="E32" s="201"/>
      <c r="F32" s="202">
        <f t="shared" si="1"/>
      </c>
      <c r="G32" s="205"/>
      <c r="H32" s="180"/>
    </row>
    <row r="33" spans="1:8" s="352" customFormat="1" ht="12.75">
      <c r="A33" s="345"/>
      <c r="B33" s="346"/>
      <c r="C33" s="204"/>
      <c r="D33" s="348"/>
      <c r="E33" s="349"/>
      <c r="F33" s="202">
        <f t="shared" si="1"/>
      </c>
      <c r="G33" s="350"/>
      <c r="H33" s="351"/>
    </row>
    <row r="34" spans="1:8" ht="12.75">
      <c r="A34" s="197"/>
      <c r="B34" s="198"/>
      <c r="C34" s="204"/>
      <c r="D34" s="200"/>
      <c r="E34" s="201"/>
      <c r="F34" s="202">
        <f t="shared" si="1"/>
      </c>
      <c r="G34" s="205"/>
      <c r="H34" s="180"/>
    </row>
    <row r="35" spans="1:8" ht="12.75">
      <c r="A35" s="197"/>
      <c r="B35" s="198"/>
      <c r="C35" s="204"/>
      <c r="D35" s="200"/>
      <c r="E35" s="201"/>
      <c r="F35" s="202">
        <f t="shared" si="1"/>
      </c>
      <c r="G35" s="205"/>
      <c r="H35" s="180"/>
    </row>
    <row r="36" spans="1:8" ht="12.75">
      <c r="A36" s="197"/>
      <c r="B36" s="198"/>
      <c r="C36" s="204"/>
      <c r="D36" s="200"/>
      <c r="E36" s="201"/>
      <c r="F36" s="202">
        <f t="shared" si="1"/>
      </c>
      <c r="G36" s="205"/>
      <c r="H36" s="180"/>
    </row>
    <row r="37" spans="1:8" ht="12.75">
      <c r="A37" s="197"/>
      <c r="B37" s="206"/>
      <c r="C37" s="204"/>
      <c r="D37" s="200"/>
      <c r="E37" s="201"/>
      <c r="F37" s="202">
        <f t="shared" si="1"/>
      </c>
      <c r="G37" s="205"/>
      <c r="H37" s="180"/>
    </row>
    <row r="38" spans="1:8" ht="12.75">
      <c r="A38" s="197"/>
      <c r="B38" s="206"/>
      <c r="C38" s="204"/>
      <c r="D38" s="200"/>
      <c r="E38" s="201"/>
      <c r="F38" s="202">
        <f t="shared" si="1"/>
      </c>
      <c r="G38" s="205"/>
      <c r="H38" s="180"/>
    </row>
    <row r="39" spans="1:8" ht="12.75">
      <c r="A39" s="197"/>
      <c r="B39" s="206"/>
      <c r="C39" s="204"/>
      <c r="D39" s="200"/>
      <c r="E39" s="201"/>
      <c r="F39" s="202">
        <f t="shared" si="1"/>
      </c>
      <c r="G39" s="205"/>
      <c r="H39" s="181"/>
    </row>
    <row r="40" spans="1:8" ht="12.75">
      <c r="A40" s="197"/>
      <c r="B40" s="206"/>
      <c r="C40" s="204"/>
      <c r="D40" s="200"/>
      <c r="E40" s="201"/>
      <c r="F40" s="202">
        <f t="shared" si="1"/>
      </c>
      <c r="G40" s="205"/>
      <c r="H40" s="182"/>
    </row>
    <row r="41" spans="1:8" ht="12.75">
      <c r="A41" s="197"/>
      <c r="B41" s="206"/>
      <c r="C41" s="204"/>
      <c r="D41" s="200"/>
      <c r="E41" s="201"/>
      <c r="F41" s="202">
        <f t="shared" si="1"/>
      </c>
      <c r="G41" s="205"/>
      <c r="H41" s="182"/>
    </row>
    <row r="42" spans="1:8" s="352" customFormat="1" ht="12.75">
      <c r="A42" s="345"/>
      <c r="B42" s="353"/>
      <c r="C42" s="204"/>
      <c r="D42" s="348"/>
      <c r="E42" s="349"/>
      <c r="F42" s="202">
        <f t="shared" si="1"/>
      </c>
      <c r="G42" s="350"/>
      <c r="H42" s="354"/>
    </row>
    <row r="43" spans="1:8" ht="12.75">
      <c r="A43" s="197"/>
      <c r="B43" s="206"/>
      <c r="C43" s="204"/>
      <c r="D43" s="200"/>
      <c r="E43" s="201"/>
      <c r="F43" s="202">
        <f t="shared" si="1"/>
      </c>
      <c r="G43" s="205"/>
      <c r="H43" s="182"/>
    </row>
    <row r="44" spans="1:8" ht="12.75">
      <c r="A44" s="197"/>
      <c r="B44" s="206"/>
      <c r="C44" s="204"/>
      <c r="D44" s="200"/>
      <c r="E44" s="201"/>
      <c r="F44" s="202">
        <f t="shared" si="1"/>
      </c>
      <c r="G44" s="205"/>
      <c r="H44" s="182"/>
    </row>
    <row r="45" spans="1:8" ht="12.75">
      <c r="A45" s="197"/>
      <c r="B45" s="206"/>
      <c r="C45" s="204"/>
      <c r="D45" s="200"/>
      <c r="E45" s="201"/>
      <c r="F45" s="202">
        <f t="shared" si="1"/>
      </c>
      <c r="G45" s="205"/>
      <c r="H45" s="182"/>
    </row>
    <row r="46" spans="1:8" ht="13.5" thickBot="1">
      <c r="A46" s="197"/>
      <c r="B46" s="206"/>
      <c r="C46" s="204"/>
      <c r="D46" s="200"/>
      <c r="E46" s="201"/>
      <c r="F46" s="259">
        <f t="shared" si="1"/>
      </c>
      <c r="G46" s="205"/>
      <c r="H46" s="260"/>
    </row>
    <row r="47" spans="1:8" ht="18.75" thickBot="1">
      <c r="A47" s="244" t="s">
        <v>15</v>
      </c>
      <c r="B47" s="245"/>
      <c r="C47" s="246"/>
      <c r="D47" s="314">
        <f>SUM(D7:D46)</f>
        <v>0</v>
      </c>
      <c r="E47" s="315">
        <f>SUM(E7:E46)</f>
        <v>0</v>
      </c>
      <c r="F47" s="247"/>
      <c r="G47" s="247"/>
      <c r="H47" s="248"/>
    </row>
    <row r="48" ht="12.75"/>
    <row r="49" ht="12.75"/>
    <row r="50" spans="2:5" ht="12.75">
      <c r="B50" s="158"/>
      <c r="C50" s="159"/>
      <c r="D50" s="159"/>
      <c r="E50" s="159"/>
    </row>
    <row r="51" spans="2:5" ht="12.75">
      <c r="B51" s="158"/>
      <c r="C51" s="159"/>
      <c r="D51" s="159"/>
      <c r="E51" s="159"/>
    </row>
    <row r="52" spans="2:5" ht="12.75">
      <c r="B52" s="158"/>
      <c r="C52" s="159"/>
      <c r="D52" s="159"/>
      <c r="E52" s="159"/>
    </row>
    <row r="53" spans="2:5" ht="12.75">
      <c r="B53" s="158"/>
      <c r="C53" s="159"/>
      <c r="D53" s="159"/>
      <c r="E53" s="159"/>
    </row>
    <row r="54" spans="2:5" ht="12.75">
      <c r="B54" s="158"/>
      <c r="C54" s="159"/>
      <c r="D54" s="159"/>
      <c r="E54" s="159"/>
    </row>
    <row r="55" spans="2:5" ht="12.75">
      <c r="B55" s="158"/>
      <c r="C55" s="159"/>
      <c r="D55" s="159"/>
      <c r="E55" s="159"/>
    </row>
    <row r="56" spans="2:5" ht="12.75">
      <c r="B56" s="158"/>
      <c r="C56" s="159"/>
      <c r="D56" s="159"/>
      <c r="E56" s="159"/>
    </row>
    <row r="57" spans="2:5" ht="12.75">
      <c r="B57" s="158"/>
      <c r="C57" s="159"/>
      <c r="D57" s="159"/>
      <c r="E57" s="159"/>
    </row>
    <row r="58" spans="2:5" ht="12.75">
      <c r="B58" s="158"/>
      <c r="C58" s="159"/>
      <c r="D58" s="159"/>
      <c r="E58" s="159"/>
    </row>
    <row r="59" spans="2:5" ht="12.75">
      <c r="B59" s="158"/>
      <c r="C59" s="159"/>
      <c r="D59" s="159"/>
      <c r="E59" s="159"/>
    </row>
    <row r="60" spans="2:5" ht="12.75">
      <c r="B60" s="158"/>
      <c r="C60" s="159"/>
      <c r="D60" s="159"/>
      <c r="E60" s="159"/>
    </row>
    <row r="61" spans="2:5" ht="12.75">
      <c r="B61" s="158"/>
      <c r="C61" s="159"/>
      <c r="D61" s="159"/>
      <c r="E61" s="159"/>
    </row>
    <row r="62" spans="2:5" ht="12.75">
      <c r="B62" s="158"/>
      <c r="C62" s="159"/>
      <c r="D62" s="159"/>
      <c r="E62" s="159"/>
    </row>
    <row r="63" spans="2:5" ht="12.75">
      <c r="B63" s="158"/>
      <c r="C63" s="159"/>
      <c r="D63" s="159"/>
      <c r="E63" s="159"/>
    </row>
    <row r="64" spans="2:5" ht="12.75">
      <c r="B64" s="158"/>
      <c r="C64" s="159"/>
      <c r="D64" s="159"/>
      <c r="E64" s="159"/>
    </row>
    <row r="65" spans="2:5" ht="12.75">
      <c r="B65" s="158"/>
      <c r="C65" s="159"/>
      <c r="D65" s="159"/>
      <c r="E65" s="159"/>
    </row>
    <row r="66" spans="2:5" ht="12.75">
      <c r="B66" s="158"/>
      <c r="C66" s="159"/>
      <c r="D66" s="159"/>
      <c r="E66" s="159"/>
    </row>
    <row r="67" spans="2:5" ht="12.75">
      <c r="B67" s="158"/>
      <c r="C67" s="159"/>
      <c r="D67" s="159"/>
      <c r="E67" s="159"/>
    </row>
  </sheetData>
  <sheetProtection sheet="1" objects="1" scenarios="1"/>
  <mergeCells count="3">
    <mergeCell ref="A4:H4"/>
    <mergeCell ref="A2:H2"/>
    <mergeCell ref="A3:H3"/>
  </mergeCells>
  <hyperlinks>
    <hyperlink ref="A1:IV1" location="Shell!A1" display="Shell!A1"/>
  </hyperlinks>
  <printOptions/>
  <pageMargins left="0.75" right="0.75" top="1" bottom="1" header="0.5" footer="0.5"/>
  <pageSetup blackAndWhite="1" fitToHeight="1" fitToWidth="1" horizontalDpi="300" verticalDpi="300" orientation="landscape" scale="77" r:id="rId4"/>
  <drawing r:id="rId3"/>
  <legacyDrawing r:id="rId2"/>
</worksheet>
</file>

<file path=xl/worksheets/sheet4.xml><?xml version="1.0" encoding="utf-8"?>
<worksheet xmlns="http://schemas.openxmlformats.org/spreadsheetml/2006/main" xmlns:r="http://schemas.openxmlformats.org/officeDocument/2006/relationships">
  <sheetPr codeName="Sheet12">
    <pageSetUpPr fitToPage="1"/>
  </sheetPr>
  <dimension ref="A1:T58"/>
  <sheetViews>
    <sheetView zoomScale="75" zoomScaleNormal="75"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13.421875" style="1" customWidth="1"/>
    <col min="2" max="2" width="15.28125" style="1" customWidth="1"/>
    <col min="3" max="3" width="12.8515625" style="1" customWidth="1"/>
    <col min="4" max="4" width="16.140625" style="1" customWidth="1"/>
    <col min="5" max="5" width="17.28125" style="1" customWidth="1"/>
    <col min="6" max="6" width="13.00390625" style="1" customWidth="1"/>
    <col min="7" max="7" width="75.7109375" style="1" customWidth="1"/>
    <col min="8" max="9" width="9.28125" style="32" hidden="1" customWidth="1"/>
    <col min="10" max="10" width="9.140625" style="32" hidden="1" customWidth="1"/>
    <col min="11" max="11" width="9.28125" style="32" hidden="1" customWidth="1"/>
    <col min="12" max="12" width="11.7109375" style="32" hidden="1" customWidth="1"/>
    <col min="13" max="13" width="10.421875" style="32" hidden="1" customWidth="1"/>
    <col min="14" max="14" width="9.140625" style="32" hidden="1" customWidth="1"/>
    <col min="15" max="16" width="9.140625" style="1" hidden="1" customWidth="1"/>
    <col min="17" max="17" width="0" style="1" hidden="1" customWidth="1"/>
    <col min="18" max="16384" width="9.140625" style="1" customWidth="1"/>
  </cols>
  <sheetData>
    <row r="1" spans="1:14" s="6" customFormat="1" ht="60" customHeight="1">
      <c r="A1" s="34" t="s">
        <v>19</v>
      </c>
      <c r="H1" s="9"/>
      <c r="I1" s="9"/>
      <c r="J1" s="9"/>
      <c r="K1" s="32"/>
      <c r="L1" s="9"/>
      <c r="M1" s="9"/>
      <c r="N1" s="9"/>
    </row>
    <row r="2" ht="12.75"/>
    <row r="3" ht="12.75">
      <c r="A3" s="1">
        <f>'BH'!B6</f>
        <v>0</v>
      </c>
    </row>
    <row r="4" ht="12.75">
      <c r="A4" s="22">
        <f>IF('BH'!B8&lt;&gt;0,'BH'!B8,"")</f>
      </c>
    </row>
    <row r="5" ht="13.5" thickBot="1">
      <c r="A5" s="37">
        <f>IF('BH'!B9&lt;&gt;0,'BH'!B9,"")</f>
      </c>
    </row>
    <row r="6" spans="1:18" ht="24.75" thickBot="1" thickTop="1">
      <c r="A6" s="249" t="s">
        <v>98</v>
      </c>
      <c r="B6" s="250"/>
      <c r="C6" s="250"/>
      <c r="D6" s="250"/>
      <c r="E6" s="250"/>
      <c r="F6" s="250"/>
      <c r="G6" s="251"/>
      <c r="O6" s="18"/>
      <c r="P6" s="18"/>
      <c r="Q6" s="18"/>
      <c r="R6" s="18"/>
    </row>
    <row r="7" spans="1:20" s="20" customFormat="1" ht="39.75" thickBot="1" thickTop="1">
      <c r="A7" s="275" t="s">
        <v>1</v>
      </c>
      <c r="B7" s="276" t="s">
        <v>112</v>
      </c>
      <c r="C7" s="276" t="s">
        <v>136</v>
      </c>
      <c r="D7" s="276" t="s">
        <v>80</v>
      </c>
      <c r="E7" s="276" t="s">
        <v>24</v>
      </c>
      <c r="F7" s="277" t="s">
        <v>32</v>
      </c>
      <c r="G7" s="211" t="s">
        <v>44</v>
      </c>
      <c r="H7" s="335" t="s">
        <v>32</v>
      </c>
      <c r="I7" s="335" t="s">
        <v>1</v>
      </c>
      <c r="J7" s="335" t="s">
        <v>43</v>
      </c>
      <c r="K7" s="335" t="s">
        <v>47</v>
      </c>
      <c r="L7" s="335" t="s">
        <v>48</v>
      </c>
      <c r="M7" s="335" t="s">
        <v>24</v>
      </c>
      <c r="N7" s="335" t="s">
        <v>67</v>
      </c>
      <c r="O7" s="30" t="s">
        <v>68</v>
      </c>
      <c r="P7" s="30" t="s">
        <v>72</v>
      </c>
      <c r="Q7" s="30"/>
      <c r="R7" s="30"/>
      <c r="S7" s="30"/>
      <c r="T7" s="30"/>
    </row>
    <row r="8" spans="1:20" ht="13.5" thickTop="1">
      <c r="A8" s="207"/>
      <c r="B8" s="208"/>
      <c r="C8" s="209"/>
      <c r="D8" s="209"/>
      <c r="E8" s="36">
        <f>IF(C8*D8&lt;&gt;0,C8*D8,"")</f>
      </c>
      <c r="F8" s="53">
        <v>1</v>
      </c>
      <c r="G8" s="54"/>
      <c r="H8" s="32">
        <f>F8</f>
        <v>1</v>
      </c>
      <c r="I8" s="336">
        <f>IF(A8&lt;&gt;"",A8,"")</f>
      </c>
      <c r="J8" s="337">
        <f>IF(B8&lt;&gt;"",B8,"")</f>
      </c>
      <c r="K8" s="338">
        <f>C8</f>
        <v>0</v>
      </c>
      <c r="L8" s="338">
        <f>D8</f>
        <v>0</v>
      </c>
      <c r="M8" s="338">
        <f>E8</f>
      </c>
      <c r="N8" s="338">
        <f>IF(CSP!G7&lt;&gt;"growout",IF(CSP!D7&gt;0,CSP!B7,""),"")</f>
      </c>
      <c r="O8" s="18"/>
      <c r="P8" s="18"/>
      <c r="Q8" s="18"/>
      <c r="R8" s="18"/>
      <c r="S8" s="18"/>
      <c r="T8" s="18"/>
    </row>
    <row r="9" spans="1:20" ht="12.75">
      <c r="A9" s="207"/>
      <c r="B9" s="208"/>
      <c r="C9" s="210"/>
      <c r="D9" s="209"/>
      <c r="E9" s="36">
        <f aca="true" t="shared" si="0" ref="E9:E35">IF(C9*D9&lt;&gt;0,C9*D9,"")</f>
      </c>
      <c r="F9" s="51">
        <v>2</v>
      </c>
      <c r="G9" s="55"/>
      <c r="H9" s="32">
        <f aca="true" t="shared" si="1" ref="H9:H56">F9</f>
        <v>2</v>
      </c>
      <c r="I9" s="336">
        <f aca="true" t="shared" si="2" ref="I9:I35">IF(A9&lt;&gt;"",A9,"")</f>
      </c>
      <c r="J9" s="337">
        <f aca="true" t="shared" si="3" ref="J9:J35">IF(B9&lt;&gt;"",B9,"")</f>
      </c>
      <c r="K9" s="338">
        <f aca="true" t="shared" si="4" ref="K9:K35">C9</f>
        <v>0</v>
      </c>
      <c r="L9" s="338">
        <f aca="true" t="shared" si="5" ref="L9:L35">D9</f>
        <v>0</v>
      </c>
      <c r="M9" s="338">
        <f aca="true" t="shared" si="6" ref="M9:M56">E9</f>
      </c>
      <c r="N9" s="338">
        <f>IF(CSP!G8&lt;&gt;"growout",IF(CSP!D8&gt;0,CSP!B8,""),"")</f>
      </c>
      <c r="O9" s="18"/>
      <c r="P9" s="18"/>
      <c r="Q9" s="18"/>
      <c r="R9" s="18"/>
      <c r="S9" s="18"/>
      <c r="T9" s="18"/>
    </row>
    <row r="10" spans="1:20" ht="12.75">
      <c r="A10" s="207"/>
      <c r="B10" s="208"/>
      <c r="C10" s="210"/>
      <c r="D10" s="209"/>
      <c r="E10" s="36">
        <f t="shared" si="0"/>
      </c>
      <c r="F10" s="51">
        <v>3</v>
      </c>
      <c r="G10" s="55"/>
      <c r="H10" s="32">
        <f t="shared" si="1"/>
        <v>3</v>
      </c>
      <c r="I10" s="336">
        <f t="shared" si="2"/>
      </c>
      <c r="J10" s="337">
        <f t="shared" si="3"/>
      </c>
      <c r="K10" s="338">
        <f t="shared" si="4"/>
        <v>0</v>
      </c>
      <c r="L10" s="338">
        <f t="shared" si="5"/>
        <v>0</v>
      </c>
      <c r="M10" s="338">
        <f t="shared" si="6"/>
      </c>
      <c r="N10" s="338">
        <f>IF(CSP!G9&lt;&gt;"growout",IF(CSP!D9&gt;0,CSP!B9,""),"")</f>
      </c>
      <c r="O10" s="18"/>
      <c r="P10" s="18"/>
      <c r="Q10" s="18"/>
      <c r="R10" s="18"/>
      <c r="S10" s="18"/>
      <c r="T10" s="18"/>
    </row>
    <row r="11" spans="1:20" ht="12.75">
      <c r="A11" s="207"/>
      <c r="B11" s="208"/>
      <c r="C11" s="210"/>
      <c r="D11" s="209"/>
      <c r="E11" s="36">
        <f t="shared" si="0"/>
      </c>
      <c r="F11" s="51">
        <v>4</v>
      </c>
      <c r="G11" s="55"/>
      <c r="H11" s="32">
        <f t="shared" si="1"/>
        <v>4</v>
      </c>
      <c r="I11" s="336">
        <f t="shared" si="2"/>
      </c>
      <c r="J11" s="337">
        <f t="shared" si="3"/>
      </c>
      <c r="K11" s="338">
        <f t="shared" si="4"/>
        <v>0</v>
      </c>
      <c r="L11" s="338">
        <f t="shared" si="5"/>
        <v>0</v>
      </c>
      <c r="M11" s="338">
        <f t="shared" si="6"/>
      </c>
      <c r="N11" s="338">
        <f>IF(CSP!G10&lt;&gt;"growout",IF(CSP!D10&gt;0,CSP!B10,""),"")</f>
      </c>
      <c r="O11" s="18"/>
      <c r="P11" s="18"/>
      <c r="Q11" s="18"/>
      <c r="R11" s="18"/>
      <c r="S11" s="18"/>
      <c r="T11" s="18"/>
    </row>
    <row r="12" spans="1:20" ht="12.75">
      <c r="A12" s="207"/>
      <c r="B12" s="208"/>
      <c r="C12" s="210"/>
      <c r="D12" s="209"/>
      <c r="E12" s="36">
        <f t="shared" si="0"/>
      </c>
      <c r="F12" s="51">
        <v>5</v>
      </c>
      <c r="G12" s="55"/>
      <c r="H12" s="32">
        <f t="shared" si="1"/>
        <v>5</v>
      </c>
      <c r="I12" s="336">
        <f t="shared" si="2"/>
      </c>
      <c r="J12" s="337">
        <f t="shared" si="3"/>
      </c>
      <c r="K12" s="338">
        <f t="shared" si="4"/>
        <v>0</v>
      </c>
      <c r="L12" s="338">
        <f t="shared" si="5"/>
        <v>0</v>
      </c>
      <c r="M12" s="338">
        <f t="shared" si="6"/>
      </c>
      <c r="N12" s="338">
        <f>IF(CSP!G11&lt;&gt;"growout",IF(CSP!D11&gt;0,CSP!B11,""),"")</f>
      </c>
      <c r="O12" s="18"/>
      <c r="P12" s="18"/>
      <c r="Q12" s="18"/>
      <c r="R12" s="18"/>
      <c r="S12" s="18"/>
      <c r="T12" s="18"/>
    </row>
    <row r="13" spans="1:20" ht="12.75">
      <c r="A13" s="207"/>
      <c r="B13" s="208"/>
      <c r="C13" s="210"/>
      <c r="D13" s="209"/>
      <c r="E13" s="36">
        <f t="shared" si="0"/>
      </c>
      <c r="F13" s="51">
        <v>6</v>
      </c>
      <c r="G13" s="55"/>
      <c r="H13" s="32">
        <f t="shared" si="1"/>
        <v>6</v>
      </c>
      <c r="I13" s="336">
        <f t="shared" si="2"/>
      </c>
      <c r="J13" s="337">
        <f t="shared" si="3"/>
      </c>
      <c r="K13" s="338">
        <f t="shared" si="4"/>
        <v>0</v>
      </c>
      <c r="L13" s="338">
        <f t="shared" si="5"/>
        <v>0</v>
      </c>
      <c r="M13" s="338">
        <f t="shared" si="6"/>
      </c>
      <c r="N13" s="338">
        <f>IF(CSP!G12&lt;&gt;"growout",IF(CSP!D12&gt;0,CSP!B12,""),"")</f>
      </c>
      <c r="O13" s="18"/>
      <c r="P13" s="18"/>
      <c r="Q13" s="18"/>
      <c r="R13" s="18"/>
      <c r="S13" s="18"/>
      <c r="T13" s="18"/>
    </row>
    <row r="14" spans="1:20" s="352" customFormat="1" ht="12.75">
      <c r="A14" s="341"/>
      <c r="B14" s="357"/>
      <c r="C14" s="358"/>
      <c r="D14" s="359"/>
      <c r="E14" s="36">
        <f t="shared" si="0"/>
      </c>
      <c r="F14" s="51">
        <v>7</v>
      </c>
      <c r="G14" s="360"/>
      <c r="H14" s="361">
        <f t="shared" si="1"/>
        <v>7</v>
      </c>
      <c r="I14" s="362">
        <f t="shared" si="2"/>
      </c>
      <c r="J14" s="363">
        <f t="shared" si="3"/>
      </c>
      <c r="K14" s="364">
        <f t="shared" si="4"/>
        <v>0</v>
      </c>
      <c r="L14" s="364">
        <f t="shared" si="5"/>
        <v>0</v>
      </c>
      <c r="M14" s="364">
        <f t="shared" si="6"/>
      </c>
      <c r="N14" s="364">
        <f>IF(CSP!G13&lt;&gt;"growout",IF(CSP!D13&gt;0,CSP!B13,""),"")</f>
      </c>
      <c r="O14" s="365"/>
      <c r="P14" s="365"/>
      <c r="Q14" s="365"/>
      <c r="R14" s="365"/>
      <c r="S14" s="365"/>
      <c r="T14" s="365"/>
    </row>
    <row r="15" spans="1:20" ht="12.75">
      <c r="A15" s="207"/>
      <c r="B15" s="208"/>
      <c r="C15" s="210"/>
      <c r="D15" s="209"/>
      <c r="E15" s="36">
        <f t="shared" si="0"/>
      </c>
      <c r="F15" s="51">
        <v>8</v>
      </c>
      <c r="G15" s="55"/>
      <c r="H15" s="32">
        <f t="shared" si="1"/>
        <v>8</v>
      </c>
      <c r="I15" s="336">
        <f t="shared" si="2"/>
      </c>
      <c r="J15" s="337">
        <f t="shared" si="3"/>
      </c>
      <c r="K15" s="338">
        <f t="shared" si="4"/>
        <v>0</v>
      </c>
      <c r="L15" s="338">
        <f t="shared" si="5"/>
        <v>0</v>
      </c>
      <c r="M15" s="338">
        <f t="shared" si="6"/>
      </c>
      <c r="N15" s="338">
        <f>IF(CSP!G14&lt;&gt;"growout",IF(CSP!D14&gt;0,CSP!B14,""),"")</f>
      </c>
      <c r="O15" s="18"/>
      <c r="P15" s="18"/>
      <c r="Q15" s="18"/>
      <c r="R15" s="18"/>
      <c r="S15" s="18"/>
      <c r="T15" s="18"/>
    </row>
    <row r="16" spans="1:20" ht="12.75">
      <c r="A16" s="207"/>
      <c r="B16" s="208"/>
      <c r="C16" s="210"/>
      <c r="D16" s="209"/>
      <c r="E16" s="36">
        <f t="shared" si="0"/>
      </c>
      <c r="F16" s="51">
        <v>9</v>
      </c>
      <c r="G16" s="55"/>
      <c r="H16" s="32">
        <f t="shared" si="1"/>
        <v>9</v>
      </c>
      <c r="I16" s="336">
        <f t="shared" si="2"/>
      </c>
      <c r="J16" s="337">
        <f t="shared" si="3"/>
      </c>
      <c r="K16" s="338">
        <f t="shared" si="4"/>
        <v>0</v>
      </c>
      <c r="L16" s="338">
        <f t="shared" si="5"/>
        <v>0</v>
      </c>
      <c r="M16" s="338">
        <f t="shared" si="6"/>
      </c>
      <c r="N16" s="338">
        <f>IF(CSP!G15&lt;&gt;"growout",IF(CSP!D15&gt;0,CSP!B15,""),"")</f>
      </c>
      <c r="O16" s="18"/>
      <c r="P16" s="18"/>
      <c r="Q16" s="18"/>
      <c r="R16" s="18"/>
      <c r="S16" s="18"/>
      <c r="T16" s="18"/>
    </row>
    <row r="17" spans="1:20" ht="12.75">
      <c r="A17" s="207"/>
      <c r="B17" s="208"/>
      <c r="C17" s="210"/>
      <c r="D17" s="209"/>
      <c r="E17" s="36">
        <f t="shared" si="0"/>
      </c>
      <c r="F17" s="51">
        <v>10</v>
      </c>
      <c r="G17" s="55"/>
      <c r="H17" s="32">
        <f t="shared" si="1"/>
        <v>10</v>
      </c>
      <c r="I17" s="336">
        <f t="shared" si="2"/>
      </c>
      <c r="J17" s="337">
        <f t="shared" si="3"/>
      </c>
      <c r="K17" s="338">
        <f t="shared" si="4"/>
        <v>0</v>
      </c>
      <c r="L17" s="338">
        <f t="shared" si="5"/>
        <v>0</v>
      </c>
      <c r="M17" s="338">
        <f t="shared" si="6"/>
      </c>
      <c r="N17" s="338">
        <f>IF(CSP!G16&lt;&gt;"growout",IF(CSP!D16&gt;0,CSP!B16,""),"")</f>
      </c>
      <c r="O17" s="18"/>
      <c r="P17" s="18"/>
      <c r="Q17" s="18"/>
      <c r="R17" s="18"/>
      <c r="S17" s="18"/>
      <c r="T17" s="18"/>
    </row>
    <row r="18" spans="1:20" ht="12.75">
      <c r="A18" s="207"/>
      <c r="B18" s="208"/>
      <c r="C18" s="210"/>
      <c r="D18" s="209"/>
      <c r="E18" s="36">
        <f t="shared" si="0"/>
      </c>
      <c r="F18" s="51">
        <v>11</v>
      </c>
      <c r="G18" s="55"/>
      <c r="H18" s="32">
        <f t="shared" si="1"/>
        <v>11</v>
      </c>
      <c r="I18" s="336">
        <f t="shared" si="2"/>
      </c>
      <c r="J18" s="337">
        <f t="shared" si="3"/>
      </c>
      <c r="K18" s="338">
        <f t="shared" si="4"/>
        <v>0</v>
      </c>
      <c r="L18" s="338">
        <f t="shared" si="5"/>
        <v>0</v>
      </c>
      <c r="M18" s="338">
        <f t="shared" si="6"/>
      </c>
      <c r="N18" s="338">
        <f>IF(CSP!G17&lt;&gt;"growout",IF(CSP!D17&gt;0,CSP!B17,""),"")</f>
      </c>
      <c r="O18" s="18"/>
      <c r="P18" s="18"/>
      <c r="Q18" s="18"/>
      <c r="R18" s="18"/>
      <c r="S18" s="18"/>
      <c r="T18" s="18"/>
    </row>
    <row r="19" spans="1:20" ht="12.75">
      <c r="A19" s="207"/>
      <c r="B19" s="208"/>
      <c r="C19" s="210"/>
      <c r="D19" s="209"/>
      <c r="E19" s="36">
        <f t="shared" si="0"/>
      </c>
      <c r="F19" s="51">
        <v>12</v>
      </c>
      <c r="G19" s="55"/>
      <c r="H19" s="32">
        <f t="shared" si="1"/>
        <v>12</v>
      </c>
      <c r="I19" s="336">
        <f t="shared" si="2"/>
      </c>
      <c r="J19" s="337">
        <f t="shared" si="3"/>
      </c>
      <c r="K19" s="338">
        <f t="shared" si="4"/>
        <v>0</v>
      </c>
      <c r="L19" s="338">
        <f t="shared" si="5"/>
        <v>0</v>
      </c>
      <c r="M19" s="338">
        <f t="shared" si="6"/>
      </c>
      <c r="N19" s="338">
        <f>IF(CSP!G18&lt;&gt;"growout",IF(CSP!D18&gt;0,CSP!B18,""),"")</f>
      </c>
      <c r="O19" s="18"/>
      <c r="P19" s="18"/>
      <c r="Q19" s="18"/>
      <c r="R19" s="18"/>
      <c r="S19" s="18"/>
      <c r="T19" s="18"/>
    </row>
    <row r="20" spans="1:20" ht="12.75">
      <c r="A20" s="207"/>
      <c r="B20" s="208"/>
      <c r="C20" s="210"/>
      <c r="D20" s="209"/>
      <c r="E20" s="36">
        <f t="shared" si="0"/>
      </c>
      <c r="F20" s="51">
        <v>13</v>
      </c>
      <c r="G20" s="55"/>
      <c r="H20" s="32">
        <f t="shared" si="1"/>
        <v>13</v>
      </c>
      <c r="I20" s="336">
        <f t="shared" si="2"/>
      </c>
      <c r="J20" s="337">
        <f t="shared" si="3"/>
      </c>
      <c r="K20" s="338">
        <f t="shared" si="4"/>
        <v>0</v>
      </c>
      <c r="L20" s="338">
        <f t="shared" si="5"/>
        <v>0</v>
      </c>
      <c r="M20" s="338">
        <f t="shared" si="6"/>
      </c>
      <c r="N20" s="338">
        <f>IF(CSP!G19&lt;&gt;"growout",IF(CSP!D19&gt;0,CSP!B19,""),"")</f>
      </c>
      <c r="O20" s="18"/>
      <c r="P20" s="18"/>
      <c r="Q20" s="18"/>
      <c r="R20" s="18"/>
      <c r="S20" s="18"/>
      <c r="T20" s="18"/>
    </row>
    <row r="21" spans="1:20" s="352" customFormat="1" ht="12.75">
      <c r="A21" s="341"/>
      <c r="B21" s="357"/>
      <c r="C21" s="358"/>
      <c r="D21" s="359"/>
      <c r="E21" s="36">
        <f t="shared" si="0"/>
      </c>
      <c r="F21" s="51">
        <v>14</v>
      </c>
      <c r="G21" s="360"/>
      <c r="H21" s="361">
        <f t="shared" si="1"/>
        <v>14</v>
      </c>
      <c r="I21" s="362">
        <f t="shared" si="2"/>
      </c>
      <c r="J21" s="363">
        <f t="shared" si="3"/>
      </c>
      <c r="K21" s="364">
        <f t="shared" si="4"/>
        <v>0</v>
      </c>
      <c r="L21" s="364">
        <f t="shared" si="5"/>
        <v>0</v>
      </c>
      <c r="M21" s="364">
        <f t="shared" si="6"/>
      </c>
      <c r="N21" s="364">
        <f>IF(CSP!G20&lt;&gt;"growout",IF(CSP!D20&gt;0,CSP!B20,""),"")</f>
      </c>
      <c r="O21" s="365"/>
      <c r="P21" s="365"/>
      <c r="Q21" s="365"/>
      <c r="R21" s="365"/>
      <c r="S21" s="365"/>
      <c r="T21" s="365"/>
    </row>
    <row r="22" spans="1:20" ht="12.75">
      <c r="A22" s="207"/>
      <c r="B22" s="208"/>
      <c r="C22" s="210"/>
      <c r="D22" s="209"/>
      <c r="E22" s="36">
        <f t="shared" si="0"/>
      </c>
      <c r="F22" s="51">
        <v>15</v>
      </c>
      <c r="G22" s="55"/>
      <c r="H22" s="32">
        <f t="shared" si="1"/>
        <v>15</v>
      </c>
      <c r="I22" s="336">
        <f t="shared" si="2"/>
      </c>
      <c r="J22" s="337">
        <f t="shared" si="3"/>
      </c>
      <c r="K22" s="338">
        <f t="shared" si="4"/>
        <v>0</v>
      </c>
      <c r="L22" s="338">
        <f t="shared" si="5"/>
        <v>0</v>
      </c>
      <c r="M22" s="338">
        <f t="shared" si="6"/>
      </c>
      <c r="N22" s="338">
        <f>IF(CSP!G21&lt;&gt;"growout",IF(CSP!D21&gt;0,CSP!B21,""),"")</f>
      </c>
      <c r="O22" s="18"/>
      <c r="P22" s="18"/>
      <c r="Q22" s="18"/>
      <c r="R22" s="18"/>
      <c r="S22" s="18"/>
      <c r="T22" s="18"/>
    </row>
    <row r="23" spans="1:20" ht="12.75">
      <c r="A23" s="207"/>
      <c r="B23" s="208"/>
      <c r="C23" s="210"/>
      <c r="D23" s="209"/>
      <c r="E23" s="36">
        <f t="shared" si="0"/>
      </c>
      <c r="F23" s="51">
        <v>16</v>
      </c>
      <c r="G23" s="55"/>
      <c r="H23" s="32">
        <f t="shared" si="1"/>
        <v>16</v>
      </c>
      <c r="I23" s="336">
        <f t="shared" si="2"/>
      </c>
      <c r="J23" s="337">
        <f t="shared" si="3"/>
      </c>
      <c r="K23" s="338">
        <f t="shared" si="4"/>
        <v>0</v>
      </c>
      <c r="L23" s="338">
        <f t="shared" si="5"/>
        <v>0</v>
      </c>
      <c r="M23" s="338">
        <f t="shared" si="6"/>
      </c>
      <c r="N23" s="338">
        <f>IF(CSP!G22&lt;&gt;"growout",IF(CSP!D22&gt;0,CSP!B22,""),"")</f>
      </c>
      <c r="O23" s="18"/>
      <c r="P23" s="18"/>
      <c r="Q23" s="18"/>
      <c r="R23" s="18"/>
      <c r="S23" s="18"/>
      <c r="T23" s="18"/>
    </row>
    <row r="24" spans="1:20" ht="12.75">
      <c r="A24" s="207"/>
      <c r="B24" s="208"/>
      <c r="C24" s="210"/>
      <c r="D24" s="209"/>
      <c r="E24" s="36">
        <f t="shared" si="0"/>
      </c>
      <c r="F24" s="51">
        <v>17</v>
      </c>
      <c r="G24" s="55"/>
      <c r="H24" s="32">
        <f t="shared" si="1"/>
        <v>17</v>
      </c>
      <c r="I24" s="336">
        <f t="shared" si="2"/>
      </c>
      <c r="J24" s="337">
        <f t="shared" si="3"/>
      </c>
      <c r="K24" s="338">
        <f t="shared" si="4"/>
        <v>0</v>
      </c>
      <c r="L24" s="338">
        <f t="shared" si="5"/>
        <v>0</v>
      </c>
      <c r="M24" s="338">
        <f t="shared" si="6"/>
      </c>
      <c r="N24" s="338">
        <f>IF(CSP!G23&lt;&gt;"growout",IF(CSP!D23&gt;0,CSP!B23,""),"")</f>
      </c>
      <c r="O24" s="18"/>
      <c r="P24" s="18"/>
      <c r="Q24" s="18"/>
      <c r="R24" s="18"/>
      <c r="S24" s="18"/>
      <c r="T24" s="18"/>
    </row>
    <row r="25" spans="1:20" ht="12.75">
      <c r="A25" s="207"/>
      <c r="B25" s="206"/>
      <c r="C25" s="210"/>
      <c r="D25" s="209"/>
      <c r="E25" s="36">
        <f t="shared" si="0"/>
      </c>
      <c r="F25" s="51">
        <v>18</v>
      </c>
      <c r="G25" s="55"/>
      <c r="H25" s="32">
        <f t="shared" si="1"/>
        <v>18</v>
      </c>
      <c r="I25" s="336">
        <f t="shared" si="2"/>
      </c>
      <c r="J25" s="337">
        <f t="shared" si="3"/>
      </c>
      <c r="K25" s="338">
        <f t="shared" si="4"/>
        <v>0</v>
      </c>
      <c r="L25" s="338">
        <f t="shared" si="5"/>
        <v>0</v>
      </c>
      <c r="M25" s="338">
        <f t="shared" si="6"/>
      </c>
      <c r="N25" s="338">
        <f>IF(CSP!G24&lt;&gt;"growout",IF(CSP!D24&gt;0,CSP!B24,""),"")</f>
      </c>
      <c r="O25" s="18"/>
      <c r="P25" s="18"/>
      <c r="Q25" s="18"/>
      <c r="R25" s="18"/>
      <c r="S25" s="18"/>
      <c r="T25" s="18"/>
    </row>
    <row r="26" spans="1:20" ht="12.75">
      <c r="A26" s="207"/>
      <c r="B26" s="206"/>
      <c r="C26" s="210"/>
      <c r="D26" s="209"/>
      <c r="E26" s="36">
        <f t="shared" si="0"/>
      </c>
      <c r="F26" s="51">
        <v>19</v>
      </c>
      <c r="G26" s="55"/>
      <c r="H26" s="32">
        <f t="shared" si="1"/>
        <v>19</v>
      </c>
      <c r="I26" s="336">
        <f t="shared" si="2"/>
      </c>
      <c r="J26" s="337">
        <f t="shared" si="3"/>
      </c>
      <c r="K26" s="338">
        <f t="shared" si="4"/>
        <v>0</v>
      </c>
      <c r="L26" s="338">
        <f t="shared" si="5"/>
        <v>0</v>
      </c>
      <c r="M26" s="338">
        <f t="shared" si="6"/>
      </c>
      <c r="N26" s="338">
        <f>IF(CSP!G25&lt;&gt;"growout",IF(CSP!D25&gt;0,CSP!B25,""),"")</f>
      </c>
      <c r="O26" s="18"/>
      <c r="P26" s="18"/>
      <c r="Q26" s="18"/>
      <c r="R26" s="18"/>
      <c r="S26" s="18"/>
      <c r="T26" s="18"/>
    </row>
    <row r="27" spans="1:20" ht="12.75">
      <c r="A27" s="207"/>
      <c r="B27" s="206"/>
      <c r="C27" s="210"/>
      <c r="D27" s="209"/>
      <c r="E27" s="36">
        <f t="shared" si="0"/>
      </c>
      <c r="F27" s="51">
        <v>20</v>
      </c>
      <c r="G27" s="55"/>
      <c r="H27" s="32">
        <f t="shared" si="1"/>
        <v>20</v>
      </c>
      <c r="I27" s="336">
        <f t="shared" si="2"/>
      </c>
      <c r="J27" s="337">
        <f t="shared" si="3"/>
      </c>
      <c r="K27" s="338">
        <f t="shared" si="4"/>
        <v>0</v>
      </c>
      <c r="L27" s="338">
        <f t="shared" si="5"/>
        <v>0</v>
      </c>
      <c r="M27" s="338">
        <f t="shared" si="6"/>
      </c>
      <c r="N27" s="338">
        <f>IF(CSP!G26&lt;&gt;"growout",IF(CSP!D26&gt;0,CSP!B26,""),"")</f>
      </c>
      <c r="O27" s="18"/>
      <c r="P27" s="18"/>
      <c r="Q27" s="18"/>
      <c r="R27" s="18"/>
      <c r="S27" s="18"/>
      <c r="T27" s="18"/>
    </row>
    <row r="28" spans="1:20" s="352" customFormat="1" ht="12.75">
      <c r="A28" s="341"/>
      <c r="B28" s="357"/>
      <c r="C28" s="358"/>
      <c r="D28" s="359"/>
      <c r="E28" s="36">
        <f t="shared" si="0"/>
      </c>
      <c r="F28" s="51">
        <v>21</v>
      </c>
      <c r="G28" s="360"/>
      <c r="H28" s="361">
        <f t="shared" si="1"/>
        <v>21</v>
      </c>
      <c r="I28" s="362">
        <f t="shared" si="2"/>
      </c>
      <c r="J28" s="363">
        <f t="shared" si="3"/>
      </c>
      <c r="K28" s="364">
        <f t="shared" si="4"/>
        <v>0</v>
      </c>
      <c r="L28" s="364">
        <f t="shared" si="5"/>
        <v>0</v>
      </c>
      <c r="M28" s="364">
        <f t="shared" si="6"/>
      </c>
      <c r="N28" s="364">
        <f>IF(CSP!G27&lt;&gt;"growout",IF(CSP!D27&gt;0,CSP!B27,""),"")</f>
      </c>
      <c r="O28" s="365"/>
      <c r="P28" s="365"/>
      <c r="Q28" s="365"/>
      <c r="R28" s="365"/>
      <c r="S28" s="365"/>
      <c r="T28" s="365"/>
    </row>
    <row r="29" spans="1:20" ht="12.75">
      <c r="A29" s="207"/>
      <c r="B29" s="208"/>
      <c r="C29" s="210"/>
      <c r="D29" s="209"/>
      <c r="E29" s="36">
        <f t="shared" si="0"/>
      </c>
      <c r="F29" s="51">
        <v>22</v>
      </c>
      <c r="G29" s="55"/>
      <c r="H29" s="32">
        <f t="shared" si="1"/>
        <v>22</v>
      </c>
      <c r="I29" s="336">
        <f t="shared" si="2"/>
      </c>
      <c r="J29" s="337">
        <f t="shared" si="3"/>
      </c>
      <c r="K29" s="338">
        <f t="shared" si="4"/>
        <v>0</v>
      </c>
      <c r="L29" s="338">
        <f t="shared" si="5"/>
        <v>0</v>
      </c>
      <c r="M29" s="338">
        <f t="shared" si="6"/>
      </c>
      <c r="N29" s="338">
        <f>IF(CSP!G28&lt;&gt;"growout",IF(CSP!D28&gt;0,CSP!B28,""),"")</f>
      </c>
      <c r="O29" s="18"/>
      <c r="P29" s="18"/>
      <c r="Q29" s="18"/>
      <c r="R29" s="18"/>
      <c r="S29" s="18"/>
      <c r="T29" s="18"/>
    </row>
    <row r="30" spans="1:20" ht="12.75">
      <c r="A30" s="207"/>
      <c r="B30" s="208"/>
      <c r="C30" s="210"/>
      <c r="D30" s="209"/>
      <c r="E30" s="36">
        <f t="shared" si="0"/>
      </c>
      <c r="F30" s="51">
        <v>23</v>
      </c>
      <c r="G30" s="55"/>
      <c r="H30" s="32">
        <f t="shared" si="1"/>
        <v>23</v>
      </c>
      <c r="I30" s="336">
        <f t="shared" si="2"/>
      </c>
      <c r="J30" s="337">
        <f t="shared" si="3"/>
      </c>
      <c r="K30" s="338">
        <f t="shared" si="4"/>
        <v>0</v>
      </c>
      <c r="L30" s="338">
        <f t="shared" si="5"/>
        <v>0</v>
      </c>
      <c r="M30" s="338">
        <f t="shared" si="6"/>
      </c>
      <c r="N30" s="338">
        <f>IF(CSP!G29&lt;&gt;"growout",IF(CSP!D29&gt;0,CSP!B29,""),"")</f>
      </c>
      <c r="O30" s="18"/>
      <c r="P30" s="18"/>
      <c r="Q30" s="18"/>
      <c r="R30" s="18"/>
      <c r="S30" s="18"/>
      <c r="T30" s="18"/>
    </row>
    <row r="31" spans="1:20" ht="12.75">
      <c r="A31" s="207"/>
      <c r="B31" s="208"/>
      <c r="C31" s="210"/>
      <c r="D31" s="209"/>
      <c r="E31" s="36">
        <f t="shared" si="0"/>
      </c>
      <c r="F31" s="51">
        <v>24</v>
      </c>
      <c r="G31" s="55"/>
      <c r="H31" s="32">
        <f t="shared" si="1"/>
        <v>24</v>
      </c>
      <c r="I31" s="336">
        <f t="shared" si="2"/>
      </c>
      <c r="J31" s="337">
        <f t="shared" si="3"/>
      </c>
      <c r="K31" s="338">
        <f t="shared" si="4"/>
        <v>0</v>
      </c>
      <c r="L31" s="338">
        <f t="shared" si="5"/>
        <v>0</v>
      </c>
      <c r="M31" s="338">
        <f t="shared" si="6"/>
      </c>
      <c r="N31" s="338">
        <f>IF(CSP!G30&lt;&gt;"growout",IF(CSP!D30&gt;0,CSP!B30,""),"")</f>
      </c>
      <c r="O31" s="18"/>
      <c r="P31" s="18"/>
      <c r="Q31" s="18"/>
      <c r="R31" s="18"/>
      <c r="S31" s="18"/>
      <c r="T31" s="18"/>
    </row>
    <row r="32" spans="1:20" ht="12.75">
      <c r="A32" s="207"/>
      <c r="B32" s="208"/>
      <c r="C32" s="210"/>
      <c r="D32" s="209"/>
      <c r="E32" s="36">
        <f t="shared" si="0"/>
      </c>
      <c r="F32" s="51">
        <v>25</v>
      </c>
      <c r="G32" s="55"/>
      <c r="H32" s="32">
        <f t="shared" si="1"/>
        <v>25</v>
      </c>
      <c r="I32" s="336">
        <f t="shared" si="2"/>
      </c>
      <c r="J32" s="337">
        <f t="shared" si="3"/>
      </c>
      <c r="K32" s="338">
        <f t="shared" si="4"/>
        <v>0</v>
      </c>
      <c r="L32" s="338">
        <f t="shared" si="5"/>
        <v>0</v>
      </c>
      <c r="M32" s="338">
        <f t="shared" si="6"/>
      </c>
      <c r="N32" s="338">
        <f>IF(CSP!G31&lt;&gt;"growout",IF(CSP!D31&gt;0,CSP!B31,""),"")</f>
      </c>
      <c r="O32" s="18"/>
      <c r="P32" s="18"/>
      <c r="Q32" s="18"/>
      <c r="R32" s="18"/>
      <c r="S32" s="18"/>
      <c r="T32" s="18"/>
    </row>
    <row r="33" spans="1:20" ht="12.75">
      <c r="A33" s="344"/>
      <c r="B33" s="208"/>
      <c r="C33" s="210"/>
      <c r="D33" s="209"/>
      <c r="E33" s="36">
        <f t="shared" si="0"/>
      </c>
      <c r="F33" s="51">
        <v>26</v>
      </c>
      <c r="G33" s="55"/>
      <c r="H33" s="32">
        <f t="shared" si="1"/>
        <v>26</v>
      </c>
      <c r="I33" s="336">
        <f t="shared" si="2"/>
      </c>
      <c r="J33" s="337">
        <f t="shared" si="3"/>
      </c>
      <c r="K33" s="338">
        <f t="shared" si="4"/>
        <v>0</v>
      </c>
      <c r="L33" s="338">
        <f t="shared" si="5"/>
        <v>0</v>
      </c>
      <c r="M33" s="338">
        <f t="shared" si="6"/>
      </c>
      <c r="N33" s="338">
        <f>IF(CSP!G32&lt;&gt;"growout",IF(CSP!D32&gt;0,CSP!B32,""),"")</f>
      </c>
      <c r="O33" s="18"/>
      <c r="P33" s="18"/>
      <c r="Q33" s="18"/>
      <c r="R33" s="18"/>
      <c r="S33" s="18"/>
      <c r="T33" s="18"/>
    </row>
    <row r="34" spans="1:20" ht="12.75">
      <c r="A34" s="207"/>
      <c r="B34" s="208"/>
      <c r="C34" s="210"/>
      <c r="D34" s="209"/>
      <c r="E34" s="36">
        <f t="shared" si="0"/>
      </c>
      <c r="F34" s="51">
        <v>27</v>
      </c>
      <c r="G34" s="55"/>
      <c r="H34" s="32">
        <f t="shared" si="1"/>
        <v>27</v>
      </c>
      <c r="I34" s="336">
        <f t="shared" si="2"/>
      </c>
      <c r="J34" s="337">
        <f t="shared" si="3"/>
      </c>
      <c r="K34" s="338">
        <f t="shared" si="4"/>
        <v>0</v>
      </c>
      <c r="L34" s="338">
        <f t="shared" si="5"/>
        <v>0</v>
      </c>
      <c r="M34" s="338">
        <f t="shared" si="6"/>
      </c>
      <c r="N34" s="338">
        <f>IF(CSP!G33&lt;&gt;"growout",IF(CSP!D33&gt;0,CSP!B33,""),"")</f>
      </c>
      <c r="O34" s="18"/>
      <c r="P34" s="18"/>
      <c r="Q34" s="18"/>
      <c r="R34" s="18"/>
      <c r="S34" s="18"/>
      <c r="T34" s="18"/>
    </row>
    <row r="35" spans="1:20" s="352" customFormat="1" ht="12.75">
      <c r="A35" s="341"/>
      <c r="B35" s="357"/>
      <c r="C35" s="358"/>
      <c r="D35" s="359"/>
      <c r="E35" s="36">
        <f t="shared" si="0"/>
      </c>
      <c r="F35" s="51">
        <v>28</v>
      </c>
      <c r="G35" s="360"/>
      <c r="H35" s="361">
        <f t="shared" si="1"/>
        <v>28</v>
      </c>
      <c r="I35" s="362">
        <f t="shared" si="2"/>
      </c>
      <c r="J35" s="363">
        <f t="shared" si="3"/>
      </c>
      <c r="K35" s="364">
        <f t="shared" si="4"/>
        <v>0</v>
      </c>
      <c r="L35" s="364">
        <f t="shared" si="5"/>
        <v>0</v>
      </c>
      <c r="M35" s="364">
        <f t="shared" si="6"/>
      </c>
      <c r="N35" s="364">
        <f>IF(CSP!G34&lt;&gt;"growout",IF(CSP!D34&gt;0,CSP!B34,""),"")</f>
      </c>
      <c r="O35" s="365"/>
      <c r="P35" s="365"/>
      <c r="Q35" s="365"/>
      <c r="R35" s="365"/>
      <c r="S35" s="365"/>
      <c r="T35" s="365"/>
    </row>
    <row r="36" spans="1:20" ht="12.75">
      <c r="A36" s="341"/>
      <c r="B36" s="357"/>
      <c r="C36" s="358"/>
      <c r="D36" s="359"/>
      <c r="E36" s="36">
        <f aca="true" t="shared" si="7" ref="E36:E56">IF(C36*D36&lt;&gt;0,C36*D36,"")</f>
      </c>
      <c r="F36" s="51">
        <v>29</v>
      </c>
      <c r="G36" s="55"/>
      <c r="H36" s="32">
        <f t="shared" si="1"/>
        <v>29</v>
      </c>
      <c r="I36" s="336">
        <f aca="true" t="shared" si="8" ref="I36:I56">IF(A36&lt;&gt;"",A36,"")</f>
      </c>
      <c r="J36" s="337">
        <f aca="true" t="shared" si="9" ref="J36:J56">IF(B36&lt;&gt;"",B36,"")</f>
      </c>
      <c r="K36" s="338">
        <f aca="true" t="shared" si="10" ref="K36:K56">C36</f>
        <v>0</v>
      </c>
      <c r="L36" s="338">
        <f aca="true" t="shared" si="11" ref="L36:L56">D36</f>
        <v>0</v>
      </c>
      <c r="M36" s="338">
        <f t="shared" si="6"/>
      </c>
      <c r="N36" s="338">
        <f>IF(CSP!G35&lt;&gt;"growout",IF(CSP!D35&gt;0,CSP!B35,""),"")</f>
      </c>
      <c r="O36" s="18"/>
      <c r="P36" s="18"/>
      <c r="Q36" s="18"/>
      <c r="R36" s="18"/>
      <c r="S36" s="18"/>
      <c r="T36" s="18"/>
    </row>
    <row r="37" spans="1:20" ht="12.75">
      <c r="A37" s="341"/>
      <c r="B37" s="357"/>
      <c r="C37" s="358"/>
      <c r="D37" s="359"/>
      <c r="E37" s="36">
        <f t="shared" si="7"/>
      </c>
      <c r="F37" s="51">
        <v>30</v>
      </c>
      <c r="G37" s="55"/>
      <c r="H37" s="32">
        <f t="shared" si="1"/>
        <v>30</v>
      </c>
      <c r="I37" s="336">
        <f t="shared" si="8"/>
      </c>
      <c r="J37" s="337">
        <f t="shared" si="9"/>
      </c>
      <c r="K37" s="338">
        <f t="shared" si="10"/>
        <v>0</v>
      </c>
      <c r="L37" s="338">
        <f t="shared" si="11"/>
        <v>0</v>
      </c>
      <c r="M37" s="338">
        <f t="shared" si="6"/>
      </c>
      <c r="N37" s="338">
        <f>IF(CSP!G36&lt;&gt;"growout",IF(CSP!D36&gt;0,CSP!B36,""),"")</f>
      </c>
      <c r="O37" s="18"/>
      <c r="P37" s="18"/>
      <c r="Q37" s="18"/>
      <c r="R37" s="18"/>
      <c r="S37" s="18"/>
      <c r="T37" s="18"/>
    </row>
    <row r="38" spans="1:20" ht="12.75">
      <c r="A38" s="341"/>
      <c r="B38" s="357"/>
      <c r="C38" s="358"/>
      <c r="D38" s="359"/>
      <c r="E38" s="36">
        <f t="shared" si="7"/>
      </c>
      <c r="F38" s="51">
        <v>31</v>
      </c>
      <c r="G38" s="55"/>
      <c r="H38" s="32">
        <f t="shared" si="1"/>
        <v>31</v>
      </c>
      <c r="I38" s="336">
        <f t="shared" si="8"/>
      </c>
      <c r="J38" s="337">
        <f t="shared" si="9"/>
      </c>
      <c r="K38" s="338">
        <f t="shared" si="10"/>
        <v>0</v>
      </c>
      <c r="L38" s="338">
        <f t="shared" si="11"/>
        <v>0</v>
      </c>
      <c r="M38" s="338">
        <f t="shared" si="6"/>
      </c>
      <c r="N38" s="338">
        <f>IF(CSP!G37&lt;&gt;"growout",IF(CSP!D37&gt;0,CSP!B37,""),"")</f>
      </c>
      <c r="O38" s="18"/>
      <c r="P38" s="18"/>
      <c r="Q38" s="18"/>
      <c r="R38" s="18"/>
      <c r="S38" s="18"/>
      <c r="T38" s="18"/>
    </row>
    <row r="39" spans="1:20" ht="12.75">
      <c r="A39" s="341"/>
      <c r="B39" s="357"/>
      <c r="C39" s="358"/>
      <c r="D39" s="359"/>
      <c r="E39" s="36">
        <f t="shared" si="7"/>
      </c>
      <c r="F39" s="51">
        <v>32</v>
      </c>
      <c r="G39" s="55"/>
      <c r="H39" s="32">
        <f t="shared" si="1"/>
        <v>32</v>
      </c>
      <c r="I39" s="336">
        <f t="shared" si="8"/>
      </c>
      <c r="J39" s="337">
        <f t="shared" si="9"/>
      </c>
      <c r="K39" s="338">
        <f t="shared" si="10"/>
        <v>0</v>
      </c>
      <c r="L39" s="338">
        <f t="shared" si="11"/>
        <v>0</v>
      </c>
      <c r="M39" s="338">
        <f t="shared" si="6"/>
      </c>
      <c r="N39" s="338">
        <f>IF(CSP!G38&lt;&gt;"growout",IF(CSP!D38&gt;0,CSP!B38,""),"")</f>
      </c>
      <c r="O39" s="18"/>
      <c r="P39" s="18"/>
      <c r="Q39" s="18"/>
      <c r="R39" s="18"/>
      <c r="S39" s="18"/>
      <c r="T39" s="18"/>
    </row>
    <row r="40" spans="1:20" ht="12.75">
      <c r="A40" s="341"/>
      <c r="B40" s="357"/>
      <c r="C40" s="358"/>
      <c r="D40" s="359"/>
      <c r="E40" s="36">
        <f t="shared" si="7"/>
      </c>
      <c r="F40" s="51">
        <v>33</v>
      </c>
      <c r="G40" s="55"/>
      <c r="H40" s="32">
        <f t="shared" si="1"/>
        <v>33</v>
      </c>
      <c r="I40" s="336">
        <f t="shared" si="8"/>
      </c>
      <c r="J40" s="337">
        <f t="shared" si="9"/>
      </c>
      <c r="K40" s="338">
        <f t="shared" si="10"/>
        <v>0</v>
      </c>
      <c r="L40" s="338">
        <f t="shared" si="11"/>
        <v>0</v>
      </c>
      <c r="M40" s="338">
        <f t="shared" si="6"/>
      </c>
      <c r="N40" s="338">
        <f>IF(CSP!G39&lt;&gt;"growout",IF(CSP!D39&gt;0,CSP!B39,""),"")</f>
      </c>
      <c r="O40" s="18"/>
      <c r="P40" s="18"/>
      <c r="Q40" s="18"/>
      <c r="R40" s="18"/>
      <c r="S40" s="18"/>
      <c r="T40" s="18"/>
    </row>
    <row r="41" spans="1:20" ht="12.75">
      <c r="A41" s="341"/>
      <c r="B41" s="357"/>
      <c r="C41" s="358"/>
      <c r="D41" s="359"/>
      <c r="E41" s="36">
        <f t="shared" si="7"/>
      </c>
      <c r="F41" s="51">
        <v>34</v>
      </c>
      <c r="G41" s="55"/>
      <c r="H41" s="32">
        <f t="shared" si="1"/>
        <v>34</v>
      </c>
      <c r="I41" s="336">
        <f t="shared" si="8"/>
      </c>
      <c r="J41" s="337">
        <f t="shared" si="9"/>
      </c>
      <c r="K41" s="338">
        <f t="shared" si="10"/>
        <v>0</v>
      </c>
      <c r="L41" s="338">
        <f t="shared" si="11"/>
        <v>0</v>
      </c>
      <c r="M41" s="338">
        <f t="shared" si="6"/>
      </c>
      <c r="N41" s="338">
        <f>IF(CSP!G40&lt;&gt;"growout",IF(CSP!D40&gt;0,CSP!B40,""),"")</f>
      </c>
      <c r="O41" s="18"/>
      <c r="P41" s="18"/>
      <c r="Q41" s="18"/>
      <c r="R41" s="18"/>
      <c r="S41" s="18"/>
      <c r="T41" s="18"/>
    </row>
    <row r="42" spans="1:20" ht="12.75">
      <c r="A42" s="341"/>
      <c r="B42" s="357"/>
      <c r="C42" s="358"/>
      <c r="D42" s="359"/>
      <c r="E42" s="36">
        <f t="shared" si="7"/>
      </c>
      <c r="F42" s="51">
        <v>35</v>
      </c>
      <c r="G42" s="55"/>
      <c r="H42" s="32">
        <f t="shared" si="1"/>
        <v>35</v>
      </c>
      <c r="I42" s="336">
        <f t="shared" si="8"/>
      </c>
      <c r="J42" s="337">
        <f t="shared" si="9"/>
      </c>
      <c r="K42" s="338">
        <f t="shared" si="10"/>
        <v>0</v>
      </c>
      <c r="L42" s="338">
        <f t="shared" si="11"/>
        <v>0</v>
      </c>
      <c r="M42" s="338">
        <f t="shared" si="6"/>
      </c>
      <c r="N42" s="338">
        <f>IF(CSP!G41&lt;&gt;"growout",IF(CSP!D41&gt;0,CSP!B41,""),"")</f>
      </c>
      <c r="O42" s="18"/>
      <c r="P42" s="18"/>
      <c r="Q42" s="18"/>
      <c r="R42" s="18"/>
      <c r="S42" s="18"/>
      <c r="T42" s="18"/>
    </row>
    <row r="43" spans="1:20" ht="12.75">
      <c r="A43" s="341"/>
      <c r="B43" s="357"/>
      <c r="C43" s="358"/>
      <c r="D43" s="359"/>
      <c r="E43" s="36">
        <f t="shared" si="7"/>
      </c>
      <c r="F43" s="51">
        <v>36</v>
      </c>
      <c r="G43" s="55"/>
      <c r="H43" s="32">
        <f t="shared" si="1"/>
        <v>36</v>
      </c>
      <c r="I43" s="336">
        <f t="shared" si="8"/>
      </c>
      <c r="J43" s="337">
        <f t="shared" si="9"/>
      </c>
      <c r="K43" s="338">
        <f t="shared" si="10"/>
        <v>0</v>
      </c>
      <c r="L43" s="338">
        <f t="shared" si="11"/>
        <v>0</v>
      </c>
      <c r="M43" s="338">
        <f t="shared" si="6"/>
      </c>
      <c r="N43" s="338">
        <f>IF(CSP!G42&lt;&gt;"growout",IF(CSP!D42&gt;0,CSP!B42,""),"")</f>
      </c>
      <c r="O43" s="18"/>
      <c r="P43" s="18"/>
      <c r="Q43" s="18"/>
      <c r="R43" s="18"/>
      <c r="S43" s="18"/>
      <c r="T43" s="18"/>
    </row>
    <row r="44" spans="1:20" ht="12.75">
      <c r="A44" s="341"/>
      <c r="B44" s="357"/>
      <c r="C44" s="358"/>
      <c r="D44" s="359"/>
      <c r="E44" s="36">
        <f t="shared" si="7"/>
      </c>
      <c r="F44" s="51">
        <v>37</v>
      </c>
      <c r="G44" s="55"/>
      <c r="H44" s="32">
        <f t="shared" si="1"/>
        <v>37</v>
      </c>
      <c r="I44" s="336">
        <f t="shared" si="8"/>
      </c>
      <c r="J44" s="337">
        <f t="shared" si="9"/>
      </c>
      <c r="K44" s="338">
        <f t="shared" si="10"/>
        <v>0</v>
      </c>
      <c r="L44" s="338">
        <f t="shared" si="11"/>
        <v>0</v>
      </c>
      <c r="M44" s="338">
        <f t="shared" si="6"/>
      </c>
      <c r="N44" s="338">
        <f>IF(CSP!G43&lt;&gt;"growout",IF(CSP!D43&gt;0,CSP!B43,""),"")</f>
      </c>
      <c r="O44" s="18"/>
      <c r="P44" s="18"/>
      <c r="Q44" s="18"/>
      <c r="R44" s="18"/>
      <c r="S44" s="18"/>
      <c r="T44" s="18"/>
    </row>
    <row r="45" spans="1:16" ht="12.75">
      <c r="A45" s="341"/>
      <c r="B45" s="357"/>
      <c r="C45" s="358"/>
      <c r="D45" s="359"/>
      <c r="E45" s="36">
        <f t="shared" si="7"/>
      </c>
      <c r="F45" s="51">
        <v>38</v>
      </c>
      <c r="G45" s="55"/>
      <c r="H45" s="32">
        <f t="shared" si="1"/>
        <v>38</v>
      </c>
      <c r="I45" s="336">
        <f t="shared" si="8"/>
      </c>
      <c r="J45" s="337">
        <f t="shared" si="9"/>
      </c>
      <c r="K45" s="338">
        <f t="shared" si="10"/>
        <v>0</v>
      </c>
      <c r="L45" s="338">
        <f t="shared" si="11"/>
        <v>0</v>
      </c>
      <c r="M45" s="338">
        <f t="shared" si="6"/>
      </c>
      <c r="N45" s="338">
        <f>IF(CSP!G44&lt;&gt;"growout",IF(CSP!D44&gt;0,CSP!B44,""),"")</f>
      </c>
      <c r="O45" s="18"/>
      <c r="P45" s="18"/>
    </row>
    <row r="46" spans="1:16" ht="12.75">
      <c r="A46" s="341"/>
      <c r="B46" s="357"/>
      <c r="C46" s="358"/>
      <c r="D46" s="359"/>
      <c r="E46" s="36">
        <f t="shared" si="7"/>
      </c>
      <c r="F46" s="51">
        <v>39</v>
      </c>
      <c r="G46" s="55"/>
      <c r="H46" s="32">
        <f t="shared" si="1"/>
        <v>39</v>
      </c>
      <c r="I46" s="336">
        <f t="shared" si="8"/>
      </c>
      <c r="J46" s="337">
        <f t="shared" si="9"/>
      </c>
      <c r="K46" s="338">
        <f t="shared" si="10"/>
        <v>0</v>
      </c>
      <c r="L46" s="338">
        <f t="shared" si="11"/>
        <v>0</v>
      </c>
      <c r="M46" s="338">
        <f t="shared" si="6"/>
      </c>
      <c r="N46" s="338">
        <f>IF(CSP!G45&lt;&gt;"growout",IF(CSP!D45&gt;0,CSP!B45,""),"")</f>
      </c>
      <c r="O46" s="18"/>
      <c r="P46" s="18"/>
    </row>
    <row r="47" spans="1:16" ht="12.75">
      <c r="A47" s="341"/>
      <c r="B47" s="357"/>
      <c r="C47" s="358"/>
      <c r="D47" s="359"/>
      <c r="E47" s="36">
        <f t="shared" si="7"/>
      </c>
      <c r="F47" s="51">
        <v>40</v>
      </c>
      <c r="G47" s="55"/>
      <c r="H47" s="32">
        <f t="shared" si="1"/>
        <v>40</v>
      </c>
      <c r="I47" s="336">
        <f t="shared" si="8"/>
      </c>
      <c r="J47" s="337">
        <f t="shared" si="9"/>
      </c>
      <c r="K47" s="338">
        <f t="shared" si="10"/>
        <v>0</v>
      </c>
      <c r="L47" s="338">
        <f t="shared" si="11"/>
        <v>0</v>
      </c>
      <c r="M47" s="338">
        <f t="shared" si="6"/>
      </c>
      <c r="N47" s="338">
        <f>IF(CSP!G46&lt;&gt;"growout",IF(CSP!D46&gt;0,CSP!B46,""),"")</f>
      </c>
      <c r="O47" s="18"/>
      <c r="P47" s="18"/>
    </row>
    <row r="48" spans="1:16" ht="12.75">
      <c r="A48" s="341"/>
      <c r="B48" s="357"/>
      <c r="C48" s="358"/>
      <c r="D48" s="359"/>
      <c r="E48" s="36">
        <f t="shared" si="7"/>
      </c>
      <c r="F48" s="51">
        <v>41</v>
      </c>
      <c r="G48" s="55"/>
      <c r="H48" s="32">
        <f t="shared" si="1"/>
        <v>41</v>
      </c>
      <c r="I48" s="336">
        <f t="shared" si="8"/>
      </c>
      <c r="J48" s="337">
        <f t="shared" si="9"/>
      </c>
      <c r="K48" s="338">
        <f t="shared" si="10"/>
        <v>0</v>
      </c>
      <c r="L48" s="338">
        <f t="shared" si="11"/>
        <v>0</v>
      </c>
      <c r="M48" s="338">
        <f t="shared" si="6"/>
      </c>
      <c r="N48" s="338"/>
      <c r="O48" s="18"/>
      <c r="P48" s="18"/>
    </row>
    <row r="49" spans="1:16" ht="12.75">
      <c r="A49" s="341"/>
      <c r="B49" s="357"/>
      <c r="C49" s="358"/>
      <c r="D49" s="359"/>
      <c r="E49" s="36">
        <f t="shared" si="7"/>
      </c>
      <c r="F49" s="51">
        <v>42</v>
      </c>
      <c r="G49" s="55"/>
      <c r="H49" s="32">
        <f t="shared" si="1"/>
        <v>42</v>
      </c>
      <c r="I49" s="336">
        <f t="shared" si="8"/>
      </c>
      <c r="J49" s="337">
        <f t="shared" si="9"/>
      </c>
      <c r="K49" s="338">
        <f t="shared" si="10"/>
        <v>0</v>
      </c>
      <c r="L49" s="338">
        <f t="shared" si="11"/>
        <v>0</v>
      </c>
      <c r="M49" s="338">
        <f t="shared" si="6"/>
      </c>
      <c r="N49" s="338"/>
      <c r="O49" s="18"/>
      <c r="P49" s="18"/>
    </row>
    <row r="50" spans="1:16" ht="12.75">
      <c r="A50" s="341"/>
      <c r="B50" s="357"/>
      <c r="C50" s="358"/>
      <c r="D50" s="359"/>
      <c r="E50" s="36">
        <f t="shared" si="7"/>
      </c>
      <c r="F50" s="51">
        <v>43</v>
      </c>
      <c r="G50" s="55"/>
      <c r="H50" s="32">
        <f t="shared" si="1"/>
        <v>43</v>
      </c>
      <c r="I50" s="336">
        <f t="shared" si="8"/>
      </c>
      <c r="J50" s="337">
        <f t="shared" si="9"/>
      </c>
      <c r="K50" s="338">
        <f t="shared" si="10"/>
        <v>0</v>
      </c>
      <c r="L50" s="338">
        <f t="shared" si="11"/>
        <v>0</v>
      </c>
      <c r="M50" s="338">
        <f t="shared" si="6"/>
      </c>
      <c r="N50" s="338"/>
      <c r="O50" s="18"/>
      <c r="P50" s="18"/>
    </row>
    <row r="51" spans="1:16" ht="12.75">
      <c r="A51" s="341"/>
      <c r="B51" s="357"/>
      <c r="C51" s="358"/>
      <c r="D51" s="359"/>
      <c r="E51" s="36">
        <f t="shared" si="7"/>
      </c>
      <c r="F51" s="51">
        <v>44</v>
      </c>
      <c r="G51" s="55"/>
      <c r="H51" s="32">
        <f t="shared" si="1"/>
        <v>44</v>
      </c>
      <c r="I51" s="336">
        <f t="shared" si="8"/>
      </c>
      <c r="J51" s="337">
        <f t="shared" si="9"/>
      </c>
      <c r="K51" s="338">
        <f t="shared" si="10"/>
        <v>0</v>
      </c>
      <c r="L51" s="338">
        <f t="shared" si="11"/>
        <v>0</v>
      </c>
      <c r="M51" s="338">
        <f t="shared" si="6"/>
      </c>
      <c r="N51" s="338"/>
      <c r="O51" s="18"/>
      <c r="P51" s="18"/>
    </row>
    <row r="52" spans="1:16" ht="12.75">
      <c r="A52" s="341"/>
      <c r="B52" s="357"/>
      <c r="C52" s="358"/>
      <c r="D52" s="359"/>
      <c r="E52" s="36">
        <f t="shared" si="7"/>
      </c>
      <c r="F52" s="51">
        <v>45</v>
      </c>
      <c r="G52" s="55"/>
      <c r="H52" s="32">
        <f t="shared" si="1"/>
        <v>45</v>
      </c>
      <c r="I52" s="336">
        <f t="shared" si="8"/>
      </c>
      <c r="J52" s="337">
        <f t="shared" si="9"/>
      </c>
      <c r="K52" s="338">
        <f t="shared" si="10"/>
        <v>0</v>
      </c>
      <c r="L52" s="338">
        <f t="shared" si="11"/>
        <v>0</v>
      </c>
      <c r="M52" s="338">
        <f t="shared" si="6"/>
      </c>
      <c r="N52" s="338"/>
      <c r="O52" s="18"/>
      <c r="P52" s="18"/>
    </row>
    <row r="53" spans="1:16" ht="12.75">
      <c r="A53" s="341"/>
      <c r="B53" s="357"/>
      <c r="C53" s="358"/>
      <c r="D53" s="359"/>
      <c r="E53" s="36">
        <f t="shared" si="7"/>
      </c>
      <c r="F53" s="51">
        <v>46</v>
      </c>
      <c r="G53" s="55"/>
      <c r="H53" s="32">
        <f t="shared" si="1"/>
        <v>46</v>
      </c>
      <c r="I53" s="336">
        <f t="shared" si="8"/>
      </c>
      <c r="J53" s="337">
        <f t="shared" si="9"/>
      </c>
      <c r="K53" s="338">
        <f t="shared" si="10"/>
        <v>0</v>
      </c>
      <c r="L53" s="338">
        <f t="shared" si="11"/>
        <v>0</v>
      </c>
      <c r="M53" s="338">
        <f t="shared" si="6"/>
      </c>
      <c r="N53" s="338"/>
      <c r="O53" s="18"/>
      <c r="P53" s="18"/>
    </row>
    <row r="54" spans="1:16" ht="12.75">
      <c r="A54" s="341"/>
      <c r="B54" s="357"/>
      <c r="C54" s="358"/>
      <c r="D54" s="359"/>
      <c r="E54" s="36">
        <f t="shared" si="7"/>
      </c>
      <c r="F54" s="51">
        <v>47</v>
      </c>
      <c r="G54" s="55"/>
      <c r="H54" s="32">
        <f t="shared" si="1"/>
        <v>47</v>
      </c>
      <c r="I54" s="336">
        <f t="shared" si="8"/>
      </c>
      <c r="J54" s="337">
        <f t="shared" si="9"/>
      </c>
      <c r="K54" s="338">
        <f t="shared" si="10"/>
        <v>0</v>
      </c>
      <c r="L54" s="338">
        <f t="shared" si="11"/>
        <v>0</v>
      </c>
      <c r="M54" s="338">
        <f t="shared" si="6"/>
      </c>
      <c r="N54" s="338"/>
      <c r="O54" s="18"/>
      <c r="P54" s="18"/>
    </row>
    <row r="55" spans="1:16" ht="12.75">
      <c r="A55" s="341"/>
      <c r="B55" s="357"/>
      <c r="C55" s="358"/>
      <c r="D55" s="359"/>
      <c r="E55" s="36">
        <f t="shared" si="7"/>
      </c>
      <c r="F55" s="51">
        <v>48</v>
      </c>
      <c r="G55" s="55"/>
      <c r="H55" s="32">
        <f t="shared" si="1"/>
        <v>48</v>
      </c>
      <c r="I55" s="336">
        <f t="shared" si="8"/>
      </c>
      <c r="J55" s="337">
        <f t="shared" si="9"/>
      </c>
      <c r="K55" s="338">
        <f t="shared" si="10"/>
        <v>0</v>
      </c>
      <c r="L55" s="338">
        <f t="shared" si="11"/>
        <v>0</v>
      </c>
      <c r="M55" s="338">
        <f t="shared" si="6"/>
      </c>
      <c r="N55" s="338"/>
      <c r="O55" s="18"/>
      <c r="P55" s="18"/>
    </row>
    <row r="56" spans="1:16" ht="13.5" thickBot="1">
      <c r="A56" s="341"/>
      <c r="B56" s="357"/>
      <c r="C56" s="358"/>
      <c r="D56" s="359"/>
      <c r="E56" s="36">
        <f t="shared" si="7"/>
      </c>
      <c r="F56" s="366">
        <v>49</v>
      </c>
      <c r="G56" s="56"/>
      <c r="H56" s="32">
        <f t="shared" si="1"/>
        <v>49</v>
      </c>
      <c r="I56" s="336">
        <f t="shared" si="8"/>
      </c>
      <c r="J56" s="337">
        <f t="shared" si="9"/>
      </c>
      <c r="K56" s="338">
        <f t="shared" si="10"/>
        <v>0</v>
      </c>
      <c r="L56" s="338">
        <f t="shared" si="11"/>
        <v>0</v>
      </c>
      <c r="M56" s="338">
        <f t="shared" si="6"/>
      </c>
      <c r="N56" s="338"/>
      <c r="O56" s="18"/>
      <c r="P56" s="18"/>
    </row>
    <row r="57" spans="1:18" s="257" customFormat="1" ht="19.5" thickBot="1" thickTop="1">
      <c r="A57" s="252" t="s">
        <v>15</v>
      </c>
      <c r="B57" s="253"/>
      <c r="C57" s="317">
        <f>SUM(C8:C56)</f>
        <v>0</v>
      </c>
      <c r="D57" s="254"/>
      <c r="E57" s="317">
        <f>SUM(E8:E56)</f>
        <v>0</v>
      </c>
      <c r="F57" s="253"/>
      <c r="G57" s="255"/>
      <c r="H57" s="339"/>
      <c r="I57" s="339"/>
      <c r="J57" s="339"/>
      <c r="K57" s="339"/>
      <c r="L57" s="339"/>
      <c r="M57" s="339">
        <f>E57</f>
        <v>0</v>
      </c>
      <c r="N57" s="339"/>
      <c r="O57" s="256"/>
      <c r="P57" s="256"/>
      <c r="Q57" s="256"/>
      <c r="R57" s="256"/>
    </row>
    <row r="58" ht="16.5" thickTop="1">
      <c r="E58" s="316"/>
    </row>
  </sheetData>
  <sheetProtection sheet="1" objects="1" scenarios="1"/>
  <dataValidations count="3">
    <dataValidation allowBlank="1" showInputMessage="1" showErrorMessage="1" error="The Nursery Plant ID entered is incorrect.  &#10;Either choose an ID from the Drop Down Menu or enter a Plant ID previously assigned in the Clam Seed Purchases module." sqref="C8:C12 C29:C33 C36 C22:C26 C15:C19"/>
    <dataValidation allowBlank="1" showInputMessage="1" showErrorMessage="1" error="Incorrect Nursery Plant ID.&#10;  &#10;Either choose an ID from the drop down menu by scrolling trough the list or enter a Plant ID previously assigned in the Clam Seed Purchases module.  Press the &lt;Delete&gt; key to clear the cell." sqref="C13:C14 C34:C35 C20:C21 C27:C28 C37:C56"/>
    <dataValidation type="list" allowBlank="1" showInputMessage="1" showErrorMessage="1" errorTitle="Incorrect Nursery Plant ID" error="Either choose a Nursery Plant ID from the drop down menu by scrolling through the list or enter a Plant ID for the nursery seed previously assigned in the Clam Seed Purchases Module. Press the &lt;Delete&gt; key to clear the cell." sqref="B8:B56">
      <formula1>$N$8:$N$47</formula1>
    </dataValidation>
  </dataValidations>
  <hyperlinks>
    <hyperlink ref="F8" location="PM!A1" display="PM!A1"/>
    <hyperlink ref="A1:IV1" location="Shell!A1" display="Shell!A1"/>
    <hyperlink ref="A1" location="Shell!A1" display="Shell!A1"/>
    <hyperlink ref="F10" location="PM!A1" display="PM!A1"/>
    <hyperlink ref="F12" location="PM!A1" display="PM!A1"/>
    <hyperlink ref="F14" location="PM!A1" display="PM!A1"/>
    <hyperlink ref="F16" location="PM!A1" display="PM!A1"/>
    <hyperlink ref="F18" location="PM!A1" display="PM!A1"/>
    <hyperlink ref="F20" location="PM!A1" display="PM!A1"/>
    <hyperlink ref="F22" location="PM!A1" display="PM!A1"/>
    <hyperlink ref="F24" location="PM!A1" display="PM!A1"/>
    <hyperlink ref="F26" location="PM!A1" display="PM!A1"/>
    <hyperlink ref="F28" location="PM!A1" display="PM!A1"/>
    <hyperlink ref="F30" location="PM!A1" display="PM!A1"/>
    <hyperlink ref="F32" location="PM!A1" display="PM!A1"/>
    <hyperlink ref="F34" location="PM!A1" display="PM!A1"/>
    <hyperlink ref="F36" location="PM!A1" display="PM!A1"/>
    <hyperlink ref="F38" location="PM!A1" display="PM!A1"/>
    <hyperlink ref="F40" location="PM!A1" display="PM!A1"/>
    <hyperlink ref="F42" location="PM!A1" display="PM!A1"/>
    <hyperlink ref="F44" location="PM!A1" display="PM!A1"/>
    <hyperlink ref="F46" location="PM!A1" display="PM!A1"/>
    <hyperlink ref="F48" location="PM!A1" display="PM!A1"/>
    <hyperlink ref="F50" location="PM!A1" display="PM!A1"/>
    <hyperlink ref="F52" location="PM!A1" display="PM!A1"/>
    <hyperlink ref="F54" location="PM!A1" display="PM!A1"/>
    <hyperlink ref="F56" location="PM!A1" display="PM!A1"/>
    <hyperlink ref="F8:F56" location="LPM!A1" display="LPM!A1"/>
  </hyperlinks>
  <printOptions/>
  <pageMargins left="0.75" right="0.75" top="1" bottom="1" header="0.5" footer="0.5"/>
  <pageSetup blackAndWhite="1" fitToHeight="1" fitToWidth="1" horizontalDpi="300" verticalDpi="300" orientation="landscape" scale="63" r:id="rId4"/>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Y630"/>
  <sheetViews>
    <sheetView zoomScale="75" zoomScaleNormal="75" workbookViewId="0" topLeftCell="A1">
      <pane xSplit="6" ySplit="7" topLeftCell="G8" activePane="bottomRight" state="frozen"/>
      <selection pane="topLeft" activeCell="A1" sqref="A1"/>
      <selection pane="topRight" activeCell="G1" sqref="G1"/>
      <selection pane="bottomLeft" activeCell="A8" sqref="A8"/>
      <selection pane="bottomRight" activeCell="A8" sqref="A8"/>
    </sheetView>
  </sheetViews>
  <sheetFormatPr defaultColWidth="9.140625" defaultRowHeight="12.75"/>
  <cols>
    <col min="1" max="1" width="9.7109375" style="1" customWidth="1"/>
    <col min="2" max="2" width="10.8515625" style="1" customWidth="1"/>
    <col min="3" max="4" width="13.421875" style="1" customWidth="1"/>
    <col min="5" max="5" width="12.7109375" style="1" customWidth="1"/>
    <col min="6" max="6" width="11.140625" style="1" customWidth="1"/>
    <col min="7" max="8" width="13.00390625" style="1" customWidth="1"/>
    <col min="9" max="9" width="14.57421875" style="32" customWidth="1"/>
    <col min="10" max="10" width="12.8515625" style="18" customWidth="1"/>
    <col min="11" max="11" width="35.57421875" style="18" customWidth="1"/>
    <col min="12" max="12" width="10.57421875" style="18" hidden="1" customWidth="1"/>
    <col min="13" max="13" width="10.57421875" style="1" hidden="1" customWidth="1"/>
    <col min="14" max="14" width="10.57421875" style="45" hidden="1" customWidth="1"/>
    <col min="15" max="16" width="10.57421875" style="1" hidden="1" customWidth="1"/>
    <col min="17" max="17" width="10.57421875" style="18" hidden="1" customWidth="1"/>
    <col min="18" max="18" width="10.57421875" style="87" hidden="1" customWidth="1"/>
    <col min="19" max="21" width="10.57421875" style="1" hidden="1" customWidth="1"/>
    <col min="22" max="22" width="10.57421875" style="18" hidden="1" customWidth="1"/>
    <col min="23" max="24" width="10.57421875" style="1" hidden="1" customWidth="1"/>
    <col min="25" max="16384" width="10.57421875" style="1" customWidth="1"/>
  </cols>
  <sheetData>
    <row r="1" spans="1:22" s="6" customFormat="1" ht="60" customHeight="1">
      <c r="A1" s="34" t="s">
        <v>19</v>
      </c>
      <c r="I1" s="9"/>
      <c r="J1" s="34"/>
      <c r="K1" s="18"/>
      <c r="L1" s="34"/>
      <c r="N1" s="89"/>
      <c r="Q1" s="34"/>
      <c r="R1" s="86"/>
      <c r="V1" s="34"/>
    </row>
    <row r="2" ht="12.75"/>
    <row r="3" spans="1:22" s="136" customFormat="1" ht="15">
      <c r="A3" s="136">
        <f>'BH'!B6</f>
        <v>0</v>
      </c>
      <c r="I3" s="145"/>
      <c r="J3" s="146"/>
      <c r="K3" s="146"/>
      <c r="L3" s="146"/>
      <c r="N3" s="147"/>
      <c r="Q3" s="146"/>
      <c r="R3" s="148"/>
      <c r="V3" s="146"/>
    </row>
    <row r="4" spans="1:22" s="136" customFormat="1" ht="15">
      <c r="A4" s="143">
        <f>IF('BH'!B8&lt;&gt;0,'BH'!B8,"")</f>
      </c>
      <c r="H4" s="297"/>
      <c r="I4" s="145"/>
      <c r="J4" s="146"/>
      <c r="K4" s="146"/>
      <c r="L4" s="146"/>
      <c r="N4" s="147"/>
      <c r="Q4" s="146"/>
      <c r="R4" s="148"/>
      <c r="V4" s="146"/>
    </row>
    <row r="5" spans="1:22" s="136" customFormat="1" ht="15.75" thickBot="1">
      <c r="A5" s="149">
        <f>IF('BH'!B9&lt;&gt;0,'BH'!B9,"")</f>
      </c>
      <c r="I5" s="145"/>
      <c r="J5" s="146"/>
      <c r="K5" s="146"/>
      <c r="L5" s="146"/>
      <c r="N5" s="147"/>
      <c r="Q5" s="146"/>
      <c r="R5" s="148"/>
      <c r="V5" s="146"/>
    </row>
    <row r="6" spans="1:21" ht="24.75" thickBot="1" thickTop="1">
      <c r="A6" s="249" t="s">
        <v>97</v>
      </c>
      <c r="B6" s="250"/>
      <c r="C6" s="250"/>
      <c r="D6" s="250"/>
      <c r="E6" s="250"/>
      <c r="F6" s="250"/>
      <c r="G6" s="250"/>
      <c r="H6" s="250"/>
      <c r="I6" s="250"/>
      <c r="J6" s="250"/>
      <c r="K6" s="251"/>
      <c r="M6" s="18"/>
      <c r="O6" s="18"/>
      <c r="P6" s="18"/>
      <c r="S6" s="18"/>
      <c r="T6" s="18"/>
      <c r="U6" s="18"/>
    </row>
    <row r="7" spans="1:25" s="20" customFormat="1" ht="49.5" customHeight="1" thickBot="1" thickTop="1">
      <c r="A7" s="275" t="s">
        <v>1</v>
      </c>
      <c r="B7" s="276" t="s">
        <v>32</v>
      </c>
      <c r="C7" s="276" t="s">
        <v>122</v>
      </c>
      <c r="D7" s="276" t="s">
        <v>123</v>
      </c>
      <c r="E7" s="276" t="s">
        <v>113</v>
      </c>
      <c r="F7" s="276" t="s">
        <v>89</v>
      </c>
      <c r="G7" s="276" t="s">
        <v>137</v>
      </c>
      <c r="H7" s="276" t="s">
        <v>80</v>
      </c>
      <c r="I7" s="276" t="s">
        <v>25</v>
      </c>
      <c r="J7" s="276" t="s">
        <v>20</v>
      </c>
      <c r="K7" s="277" t="s">
        <v>44</v>
      </c>
      <c r="L7" s="90" t="s">
        <v>20</v>
      </c>
      <c r="M7" s="91" t="s">
        <v>81</v>
      </c>
      <c r="N7" s="92" t="s">
        <v>33</v>
      </c>
      <c r="O7" s="30" t="s">
        <v>66</v>
      </c>
      <c r="P7" s="30" t="s">
        <v>34</v>
      </c>
      <c r="Q7" s="30" t="s">
        <v>79</v>
      </c>
      <c r="R7" s="88" t="s">
        <v>46</v>
      </c>
      <c r="S7" s="30" t="s">
        <v>47</v>
      </c>
      <c r="T7" s="30" t="s">
        <v>80</v>
      </c>
      <c r="U7" s="30" t="s">
        <v>25</v>
      </c>
      <c r="V7" s="30" t="s">
        <v>67</v>
      </c>
      <c r="W7" s="30" t="s">
        <v>68</v>
      </c>
      <c r="X7" s="30" t="s">
        <v>72</v>
      </c>
      <c r="Y7" s="30"/>
    </row>
    <row r="8" spans="1:25" ht="13.5" thickTop="1">
      <c r="A8" s="207"/>
      <c r="B8" s="212"/>
      <c r="C8" s="212"/>
      <c r="D8" s="41" t="e">
        <f>DATE_PLANTED_IN_GROWOUT-VLOOKUP(NURSERY_LOCATION,NI,2)</f>
        <v>#N/A</v>
      </c>
      <c r="E8" s="214" t="str">
        <f>IF(AND(NURSERY_LOCATION=0,Assigned_Plant_ID=0)=TRUE," Unavailable",IF(AND(NURSERY_LOCATION=0,Assigned_Plant_ID&lt;&gt;0)=TRUE,"",IF(AND(NURSERY_LOCATION&lt;&gt;0,Assigned_Plant_ID&lt;&gt;0)=TRUE,"Incorrect ID",IF(AND(NURSERY_LOCATION&lt;&gt;0,Assigned_Plant_ID=0)=TRUE,(VLOOKUP(NURSERY_LOCATION,NI,3,FALSE))))))</f>
        <v> Unavailable</v>
      </c>
      <c r="F8" s="204"/>
      <c r="G8" s="212"/>
      <c r="H8" s="212"/>
      <c r="I8" s="215">
        <f>Number_of_Bags_Planted*Clams_Bag</f>
        <v>0</v>
      </c>
      <c r="J8" s="216">
        <v>50</v>
      </c>
      <c r="K8" s="93"/>
      <c r="L8" s="4">
        <f aca="true" t="shared" si="0" ref="L8:L72">J8</f>
        <v>50</v>
      </c>
      <c r="M8" s="44">
        <f>A8</f>
        <v>0</v>
      </c>
      <c r="N8" s="45">
        <f aca="true" t="shared" si="1" ref="N8:U8">B8</f>
        <v>0</v>
      </c>
      <c r="O8" s="44">
        <f t="shared" si="1"/>
        <v>0</v>
      </c>
      <c r="P8" s="44" t="e">
        <f t="shared" si="1"/>
        <v>#N/A</v>
      </c>
      <c r="Q8" s="44" t="str">
        <f>IF(AND(E8&lt;&gt;"Incorrect ID",E8&lt;&gt;"Unavailable",F8=""),E8,F8)</f>
        <v> Unavailable</v>
      </c>
      <c r="R8" s="87">
        <f aca="true" t="shared" si="2" ref="R8:R19">F8</f>
        <v>0</v>
      </c>
      <c r="S8" s="44">
        <f t="shared" si="1"/>
        <v>0</v>
      </c>
      <c r="T8" s="44">
        <f t="shared" si="1"/>
        <v>0</v>
      </c>
      <c r="U8" s="44">
        <f t="shared" si="1"/>
        <v>0</v>
      </c>
      <c r="V8" s="46">
        <f>IF(CSP!G7&lt;&gt;"nursery",IF(CSP!D7&gt;0,CSP!B7,""),"")</f>
      </c>
      <c r="W8" s="46">
        <f>IF(NI!E8&lt;&gt;"",NI!F8,"")</f>
      </c>
      <c r="X8" s="18"/>
      <c r="Y8" s="18"/>
    </row>
    <row r="9" spans="1:25" ht="12.75">
      <c r="A9" s="207"/>
      <c r="B9" s="213"/>
      <c r="C9" s="213"/>
      <c r="D9" s="41" t="e">
        <f aca="true" t="shared" si="3" ref="D9:D72">DATE_PLANTED_IN_GROWOUT-VLOOKUP(NURSERY_LOCATION,NI,2)</f>
        <v>#N/A</v>
      </c>
      <c r="E9" s="214" t="str">
        <f aca="true" t="shared" si="4" ref="E9:E72">IF(AND(NURSERY_LOCATION=0,Assigned_Plant_ID=0)=TRUE," Unavailable",IF(AND(NURSERY_LOCATION=0,Assigned_Plant_ID&lt;&gt;0)=TRUE,"",IF(AND(NURSERY_LOCATION&lt;&gt;0,Assigned_Plant_ID&lt;&gt;0)=TRUE,"Incorrect ID",IF(AND(NURSERY_LOCATION&lt;&gt;0,Assigned_Plant_ID=0)=TRUE,(VLOOKUP(NURSERY_LOCATION,NI,3,FALSE))))))</f>
        <v> Unavailable</v>
      </c>
      <c r="F9" s="204"/>
      <c r="G9" s="212"/>
      <c r="H9" s="212"/>
      <c r="I9" s="215">
        <f aca="true" t="shared" si="5" ref="I9:I72">Number_of_Bags_Planted*Clams_Bag</f>
        <v>0</v>
      </c>
      <c r="J9" s="216">
        <v>51</v>
      </c>
      <c r="K9" s="93"/>
      <c r="L9" s="4">
        <f t="shared" si="0"/>
        <v>51</v>
      </c>
      <c r="M9" s="44">
        <f aca="true" t="shared" si="6" ref="M9:M72">A9</f>
        <v>0</v>
      </c>
      <c r="N9" s="45">
        <f aca="true" t="shared" si="7" ref="N9:N72">B9</f>
        <v>0</v>
      </c>
      <c r="O9" s="44">
        <f aca="true" t="shared" si="8" ref="O9:O72">C9</f>
        <v>0</v>
      </c>
      <c r="P9" s="44" t="e">
        <f aca="true" t="shared" si="9" ref="P9:P72">D9</f>
        <v>#N/A</v>
      </c>
      <c r="Q9" s="44" t="str">
        <f aca="true" t="shared" si="10" ref="Q9:Q72">IF(AND(E9&lt;&gt;"Incorrect ID",E9&lt;&gt;"Unavailable",F9=""),E9,F9)</f>
        <v> Unavailable</v>
      </c>
      <c r="R9" s="87">
        <f t="shared" si="2"/>
        <v>0</v>
      </c>
      <c r="S9" s="44">
        <f aca="true" t="shared" si="11" ref="S9:S72">G9</f>
        <v>0</v>
      </c>
      <c r="T9" s="44">
        <f aca="true" t="shared" si="12" ref="T9:T72">H9</f>
        <v>0</v>
      </c>
      <c r="U9" s="44">
        <f aca="true" t="shared" si="13" ref="U9:U72">I9</f>
        <v>0</v>
      </c>
      <c r="V9" s="46">
        <f>IF(CSP!G8&lt;&gt;"nursery",IF(CSP!D8&gt;0,CSP!B8,""),"")</f>
      </c>
      <c r="W9" s="46">
        <f>IF(NI!E9&lt;&gt;"",NI!F9,"")</f>
      </c>
      <c r="X9" s="18"/>
      <c r="Y9" s="18"/>
    </row>
    <row r="10" spans="1:25" ht="12.75">
      <c r="A10" s="207"/>
      <c r="B10" s="212"/>
      <c r="C10" s="213"/>
      <c r="D10" s="41" t="e">
        <f t="shared" si="3"/>
        <v>#N/A</v>
      </c>
      <c r="E10" s="214" t="str">
        <f t="shared" si="4"/>
        <v> Unavailable</v>
      </c>
      <c r="F10" s="204"/>
      <c r="G10" s="212"/>
      <c r="H10" s="212"/>
      <c r="I10" s="215">
        <f t="shared" si="5"/>
        <v>0</v>
      </c>
      <c r="J10" s="216">
        <v>52</v>
      </c>
      <c r="K10" s="93"/>
      <c r="L10" s="4">
        <f t="shared" si="0"/>
        <v>52</v>
      </c>
      <c r="M10" s="44">
        <f t="shared" si="6"/>
        <v>0</v>
      </c>
      <c r="N10" s="45">
        <f t="shared" si="7"/>
        <v>0</v>
      </c>
      <c r="O10" s="44">
        <f t="shared" si="8"/>
        <v>0</v>
      </c>
      <c r="P10" s="44" t="e">
        <f t="shared" si="9"/>
        <v>#N/A</v>
      </c>
      <c r="Q10" s="44" t="str">
        <f t="shared" si="10"/>
        <v> Unavailable</v>
      </c>
      <c r="R10" s="87">
        <f t="shared" si="2"/>
        <v>0</v>
      </c>
      <c r="S10" s="44">
        <f t="shared" si="11"/>
        <v>0</v>
      </c>
      <c r="T10" s="44">
        <f t="shared" si="12"/>
        <v>0</v>
      </c>
      <c r="U10" s="44">
        <f t="shared" si="13"/>
        <v>0</v>
      </c>
      <c r="V10" s="46">
        <f>IF(CSP!G9&lt;&gt;"nursery",IF(CSP!D9&gt;0,CSP!B9,""),"")</f>
      </c>
      <c r="W10" s="46">
        <f>IF(NI!E10&lt;&gt;"",NI!F10,"")</f>
      </c>
      <c r="X10" s="18"/>
      <c r="Y10" s="18"/>
    </row>
    <row r="11" spans="1:25" ht="12.75">
      <c r="A11" s="207"/>
      <c r="B11" s="212"/>
      <c r="C11" s="213"/>
      <c r="D11" s="41" t="e">
        <f t="shared" si="3"/>
        <v>#N/A</v>
      </c>
      <c r="E11" s="214" t="str">
        <f t="shared" si="4"/>
        <v> Unavailable</v>
      </c>
      <c r="F11" s="204"/>
      <c r="G11" s="212"/>
      <c r="H11" s="212"/>
      <c r="I11" s="215">
        <f t="shared" si="5"/>
        <v>0</v>
      </c>
      <c r="J11" s="216">
        <v>53</v>
      </c>
      <c r="K11" s="93"/>
      <c r="L11" s="4">
        <f t="shared" si="0"/>
        <v>53</v>
      </c>
      <c r="M11" s="44">
        <f t="shared" si="6"/>
        <v>0</v>
      </c>
      <c r="N11" s="45">
        <f t="shared" si="7"/>
        <v>0</v>
      </c>
      <c r="O11" s="44">
        <f t="shared" si="8"/>
        <v>0</v>
      </c>
      <c r="P11" s="44" t="e">
        <f t="shared" si="9"/>
        <v>#N/A</v>
      </c>
      <c r="Q11" s="44" t="str">
        <f t="shared" si="10"/>
        <v> Unavailable</v>
      </c>
      <c r="R11" s="87">
        <f t="shared" si="2"/>
        <v>0</v>
      </c>
      <c r="S11" s="44">
        <f t="shared" si="11"/>
        <v>0</v>
      </c>
      <c r="T11" s="44">
        <f t="shared" si="12"/>
        <v>0</v>
      </c>
      <c r="U11" s="44">
        <f t="shared" si="13"/>
        <v>0</v>
      </c>
      <c r="V11" s="46">
        <f>IF(CSP!G10&lt;&gt;"nursery",IF(CSP!D10&gt;0,CSP!B10,""),"")</f>
      </c>
      <c r="W11" s="46">
        <f>IF(NI!E11&lt;&gt;"",NI!F11,"")</f>
      </c>
      <c r="X11" s="18"/>
      <c r="Y11" s="18"/>
    </row>
    <row r="12" spans="1:25" ht="12.75">
      <c r="A12" s="207"/>
      <c r="B12" s="213"/>
      <c r="C12" s="213"/>
      <c r="D12" s="41" t="e">
        <f t="shared" si="3"/>
        <v>#N/A</v>
      </c>
      <c r="E12" s="214" t="str">
        <f t="shared" si="4"/>
        <v> Unavailable</v>
      </c>
      <c r="F12" s="204"/>
      <c r="G12" s="212"/>
      <c r="H12" s="212"/>
      <c r="I12" s="215">
        <f t="shared" si="5"/>
        <v>0</v>
      </c>
      <c r="J12" s="216">
        <v>54</v>
      </c>
      <c r="K12" s="93"/>
      <c r="L12" s="4">
        <f t="shared" si="0"/>
        <v>54</v>
      </c>
      <c r="M12" s="44">
        <f t="shared" si="6"/>
        <v>0</v>
      </c>
      <c r="N12" s="45">
        <f t="shared" si="7"/>
        <v>0</v>
      </c>
      <c r="O12" s="44">
        <f t="shared" si="8"/>
        <v>0</v>
      </c>
      <c r="P12" s="44" t="e">
        <f t="shared" si="9"/>
        <v>#N/A</v>
      </c>
      <c r="Q12" s="44" t="str">
        <f t="shared" si="10"/>
        <v> Unavailable</v>
      </c>
      <c r="R12" s="87">
        <f t="shared" si="2"/>
        <v>0</v>
      </c>
      <c r="S12" s="44">
        <f t="shared" si="11"/>
        <v>0</v>
      </c>
      <c r="T12" s="44">
        <f t="shared" si="12"/>
        <v>0</v>
      </c>
      <c r="U12" s="44">
        <f t="shared" si="13"/>
        <v>0</v>
      </c>
      <c r="V12" s="46">
        <f>IF(CSP!G11&lt;&gt;"nursery",IF(CSP!D11&gt;0,CSP!B11,""),"")</f>
      </c>
      <c r="W12" s="46">
        <f>IF(NI!E12&lt;&gt;"",NI!F12,"")</f>
      </c>
      <c r="X12" s="18"/>
      <c r="Y12" s="18"/>
    </row>
    <row r="13" spans="1:25" ht="12.75">
      <c r="A13" s="207"/>
      <c r="B13" s="212"/>
      <c r="C13" s="213"/>
      <c r="D13" s="41" t="e">
        <f t="shared" si="3"/>
        <v>#N/A</v>
      </c>
      <c r="E13" s="214" t="str">
        <f t="shared" si="4"/>
        <v> Unavailable</v>
      </c>
      <c r="F13" s="204"/>
      <c r="G13" s="212"/>
      <c r="H13" s="212"/>
      <c r="I13" s="215">
        <f t="shared" si="5"/>
        <v>0</v>
      </c>
      <c r="J13" s="216">
        <v>55</v>
      </c>
      <c r="K13" s="93"/>
      <c r="L13" s="4">
        <f t="shared" si="0"/>
        <v>55</v>
      </c>
      <c r="M13" s="44">
        <f t="shared" si="6"/>
        <v>0</v>
      </c>
      <c r="N13" s="45">
        <f t="shared" si="7"/>
        <v>0</v>
      </c>
      <c r="O13" s="44">
        <f t="shared" si="8"/>
        <v>0</v>
      </c>
      <c r="P13" s="44" t="e">
        <f t="shared" si="9"/>
        <v>#N/A</v>
      </c>
      <c r="Q13" s="44" t="str">
        <f t="shared" si="10"/>
        <v> Unavailable</v>
      </c>
      <c r="R13" s="87">
        <f t="shared" si="2"/>
        <v>0</v>
      </c>
      <c r="S13" s="44">
        <f t="shared" si="11"/>
        <v>0</v>
      </c>
      <c r="T13" s="44">
        <f t="shared" si="12"/>
        <v>0</v>
      </c>
      <c r="U13" s="44">
        <f t="shared" si="13"/>
        <v>0</v>
      </c>
      <c r="V13" s="46">
        <f>IF(CSP!G12&lt;&gt;"nursery",IF(CSP!D12&gt;0,CSP!B12,""),"")</f>
      </c>
      <c r="W13" s="46">
        <f>IF(NI!E13&lt;&gt;"",NI!F13,"")</f>
      </c>
      <c r="X13" s="18"/>
      <c r="Y13" s="18"/>
    </row>
    <row r="14" spans="1:25" ht="12.75">
      <c r="A14" s="207"/>
      <c r="B14" s="212"/>
      <c r="C14" s="213"/>
      <c r="D14" s="41" t="e">
        <f t="shared" si="3"/>
        <v>#N/A</v>
      </c>
      <c r="E14" s="214" t="str">
        <f t="shared" si="4"/>
        <v> Unavailable</v>
      </c>
      <c r="F14" s="204"/>
      <c r="G14" s="212"/>
      <c r="H14" s="212"/>
      <c r="I14" s="215">
        <f t="shared" si="5"/>
        <v>0</v>
      </c>
      <c r="J14" s="216">
        <v>56</v>
      </c>
      <c r="K14" s="93"/>
      <c r="L14" s="4">
        <f t="shared" si="0"/>
        <v>56</v>
      </c>
      <c r="M14" s="44">
        <f t="shared" si="6"/>
        <v>0</v>
      </c>
      <c r="N14" s="45">
        <f t="shared" si="7"/>
        <v>0</v>
      </c>
      <c r="O14" s="44">
        <f t="shared" si="8"/>
        <v>0</v>
      </c>
      <c r="P14" s="44" t="e">
        <f t="shared" si="9"/>
        <v>#N/A</v>
      </c>
      <c r="Q14" s="44" t="str">
        <f t="shared" si="10"/>
        <v> Unavailable</v>
      </c>
      <c r="R14" s="87">
        <f t="shared" si="2"/>
        <v>0</v>
      </c>
      <c r="S14" s="44">
        <f t="shared" si="11"/>
        <v>0</v>
      </c>
      <c r="T14" s="44">
        <f t="shared" si="12"/>
        <v>0</v>
      </c>
      <c r="U14" s="44">
        <f t="shared" si="13"/>
        <v>0</v>
      </c>
      <c r="V14" s="46">
        <f>IF(CSP!G13&lt;&gt;"nursery",IF(CSP!D13&gt;0,CSP!B13,""),"")</f>
      </c>
      <c r="W14" s="46">
        <f>IF(NI!E14&lt;&gt;"",NI!F14,"")</f>
      </c>
      <c r="X14" s="18"/>
      <c r="Y14" s="18"/>
    </row>
    <row r="15" spans="1:25" ht="12.75">
      <c r="A15" s="207"/>
      <c r="B15" s="213"/>
      <c r="C15" s="213"/>
      <c r="D15" s="41" t="e">
        <f t="shared" si="3"/>
        <v>#N/A</v>
      </c>
      <c r="E15" s="214" t="str">
        <f t="shared" si="4"/>
        <v> Unavailable</v>
      </c>
      <c r="F15" s="204"/>
      <c r="G15" s="212"/>
      <c r="H15" s="212"/>
      <c r="I15" s="215">
        <f t="shared" si="5"/>
        <v>0</v>
      </c>
      <c r="J15" s="216">
        <v>57</v>
      </c>
      <c r="K15" s="93"/>
      <c r="L15" s="4">
        <f t="shared" si="0"/>
        <v>57</v>
      </c>
      <c r="M15" s="44">
        <f t="shared" si="6"/>
        <v>0</v>
      </c>
      <c r="N15" s="45">
        <f t="shared" si="7"/>
        <v>0</v>
      </c>
      <c r="O15" s="44">
        <f t="shared" si="8"/>
        <v>0</v>
      </c>
      <c r="P15" s="44" t="e">
        <f t="shared" si="9"/>
        <v>#N/A</v>
      </c>
      <c r="Q15" s="44" t="str">
        <f t="shared" si="10"/>
        <v> Unavailable</v>
      </c>
      <c r="R15" s="87">
        <f t="shared" si="2"/>
        <v>0</v>
      </c>
      <c r="S15" s="44">
        <f t="shared" si="11"/>
        <v>0</v>
      </c>
      <c r="T15" s="44">
        <f t="shared" si="12"/>
        <v>0</v>
      </c>
      <c r="U15" s="44">
        <f t="shared" si="13"/>
        <v>0</v>
      </c>
      <c r="V15" s="46">
        <f>IF(CSP!G14&lt;&gt;"nursery",IF(CSP!D14&gt;0,CSP!B14,""),"")</f>
      </c>
      <c r="W15" s="46">
        <f>IF(NI!E15&lt;&gt;"",NI!F15,"")</f>
      </c>
      <c r="X15" s="18"/>
      <c r="Y15" s="18"/>
    </row>
    <row r="16" spans="1:25" ht="12.75">
      <c r="A16" s="207"/>
      <c r="B16" s="212"/>
      <c r="C16" s="213"/>
      <c r="D16" s="41" t="e">
        <f t="shared" si="3"/>
        <v>#N/A</v>
      </c>
      <c r="E16" s="214" t="str">
        <f t="shared" si="4"/>
        <v> Unavailable</v>
      </c>
      <c r="F16" s="204"/>
      <c r="G16" s="212"/>
      <c r="H16" s="212"/>
      <c r="I16" s="215">
        <f t="shared" si="5"/>
        <v>0</v>
      </c>
      <c r="J16" s="216">
        <v>58</v>
      </c>
      <c r="K16" s="93"/>
      <c r="L16" s="4">
        <f t="shared" si="0"/>
        <v>58</v>
      </c>
      <c r="M16" s="44">
        <f t="shared" si="6"/>
        <v>0</v>
      </c>
      <c r="N16" s="45">
        <f t="shared" si="7"/>
        <v>0</v>
      </c>
      <c r="O16" s="44">
        <f t="shared" si="8"/>
        <v>0</v>
      </c>
      <c r="P16" s="44" t="e">
        <f t="shared" si="9"/>
        <v>#N/A</v>
      </c>
      <c r="Q16" s="44" t="str">
        <f t="shared" si="10"/>
        <v> Unavailable</v>
      </c>
      <c r="R16" s="87">
        <f t="shared" si="2"/>
        <v>0</v>
      </c>
      <c r="S16" s="44">
        <f t="shared" si="11"/>
        <v>0</v>
      </c>
      <c r="T16" s="44">
        <f t="shared" si="12"/>
        <v>0</v>
      </c>
      <c r="U16" s="44">
        <f t="shared" si="13"/>
        <v>0</v>
      </c>
      <c r="V16" s="46">
        <f>IF(CSP!G15&lt;&gt;"nursery",IF(CSP!D15&gt;0,CSP!B15,""),"")</f>
      </c>
      <c r="W16" s="46">
        <f>IF(NI!E16&lt;&gt;"",NI!F16,"")</f>
      </c>
      <c r="X16" s="18"/>
      <c r="Y16" s="18"/>
    </row>
    <row r="17" spans="1:25" ht="12.75">
      <c r="A17" s="207"/>
      <c r="B17" s="212"/>
      <c r="C17" s="213"/>
      <c r="D17" s="41" t="e">
        <f t="shared" si="3"/>
        <v>#N/A</v>
      </c>
      <c r="E17" s="214" t="str">
        <f t="shared" si="4"/>
        <v> Unavailable</v>
      </c>
      <c r="F17" s="204"/>
      <c r="G17" s="212"/>
      <c r="H17" s="212"/>
      <c r="I17" s="215">
        <f t="shared" si="5"/>
        <v>0</v>
      </c>
      <c r="J17" s="216">
        <v>59</v>
      </c>
      <c r="K17" s="93"/>
      <c r="L17" s="4">
        <f t="shared" si="0"/>
        <v>59</v>
      </c>
      <c r="M17" s="44">
        <f t="shared" si="6"/>
        <v>0</v>
      </c>
      <c r="N17" s="45">
        <f t="shared" si="7"/>
        <v>0</v>
      </c>
      <c r="O17" s="44">
        <f t="shared" si="8"/>
        <v>0</v>
      </c>
      <c r="P17" s="44" t="e">
        <f t="shared" si="9"/>
        <v>#N/A</v>
      </c>
      <c r="Q17" s="44" t="str">
        <f t="shared" si="10"/>
        <v> Unavailable</v>
      </c>
      <c r="R17" s="87">
        <f t="shared" si="2"/>
        <v>0</v>
      </c>
      <c r="S17" s="44">
        <f t="shared" si="11"/>
        <v>0</v>
      </c>
      <c r="T17" s="44">
        <f t="shared" si="12"/>
        <v>0</v>
      </c>
      <c r="U17" s="44">
        <f t="shared" si="13"/>
        <v>0</v>
      </c>
      <c r="V17" s="46">
        <f>IF(CSP!G16&lt;&gt;"nursery",IF(CSP!D16&gt;0,CSP!B16,""),"")</f>
      </c>
      <c r="W17" s="46">
        <f>IF(NI!E17&lt;&gt;"",NI!F17,"")</f>
      </c>
      <c r="X17" s="18"/>
      <c r="Y17" s="18"/>
    </row>
    <row r="18" spans="1:25" s="352" customFormat="1" ht="12.75">
      <c r="A18" s="341"/>
      <c r="B18" s="342"/>
      <c r="C18" s="342"/>
      <c r="D18" s="41" t="e">
        <f t="shared" si="3"/>
        <v>#N/A</v>
      </c>
      <c r="E18" s="214" t="str">
        <f t="shared" si="4"/>
        <v> Unavailable</v>
      </c>
      <c r="F18" s="347"/>
      <c r="G18" s="342"/>
      <c r="H18" s="342"/>
      <c r="I18" s="215">
        <f t="shared" si="5"/>
        <v>0</v>
      </c>
      <c r="J18" s="216">
        <v>60</v>
      </c>
      <c r="K18" s="340"/>
      <c r="L18" s="367">
        <f t="shared" si="0"/>
        <v>60</v>
      </c>
      <c r="M18" s="368">
        <f t="shared" si="6"/>
        <v>0</v>
      </c>
      <c r="N18" s="369">
        <f t="shared" si="7"/>
        <v>0</v>
      </c>
      <c r="O18" s="368">
        <f t="shared" si="8"/>
        <v>0</v>
      </c>
      <c r="P18" s="368" t="e">
        <f t="shared" si="9"/>
        <v>#N/A</v>
      </c>
      <c r="Q18" s="368" t="str">
        <f t="shared" si="10"/>
        <v> Unavailable</v>
      </c>
      <c r="R18" s="370">
        <f t="shared" si="2"/>
        <v>0</v>
      </c>
      <c r="S18" s="368">
        <f t="shared" si="11"/>
        <v>0</v>
      </c>
      <c r="T18" s="368">
        <f t="shared" si="12"/>
        <v>0</v>
      </c>
      <c r="U18" s="368">
        <f t="shared" si="13"/>
        <v>0</v>
      </c>
      <c r="V18" s="371">
        <f>IF(CSP!G17&lt;&gt;"nursery",IF(CSP!D17&gt;0,CSP!B17,""),"")</f>
      </c>
      <c r="W18" s="371">
        <f>IF(NI!E18&lt;&gt;"",NI!F18,"")</f>
      </c>
      <c r="X18" s="365"/>
      <c r="Y18" s="365"/>
    </row>
    <row r="19" spans="1:25" ht="12.75">
      <c r="A19" s="207"/>
      <c r="B19" s="213"/>
      <c r="C19" s="213"/>
      <c r="D19" s="41" t="e">
        <f t="shared" si="3"/>
        <v>#N/A</v>
      </c>
      <c r="E19" s="214" t="str">
        <f t="shared" si="4"/>
        <v> Unavailable</v>
      </c>
      <c r="F19" s="204"/>
      <c r="G19" s="212"/>
      <c r="H19" s="212"/>
      <c r="I19" s="215">
        <f t="shared" si="5"/>
        <v>0</v>
      </c>
      <c r="J19" s="216">
        <v>61</v>
      </c>
      <c r="K19" s="93"/>
      <c r="L19" s="4">
        <f t="shared" si="0"/>
        <v>61</v>
      </c>
      <c r="M19" s="44">
        <f t="shared" si="6"/>
        <v>0</v>
      </c>
      <c r="N19" s="45">
        <f t="shared" si="7"/>
        <v>0</v>
      </c>
      <c r="O19" s="44">
        <f t="shared" si="8"/>
        <v>0</v>
      </c>
      <c r="P19" s="44" t="e">
        <f t="shared" si="9"/>
        <v>#N/A</v>
      </c>
      <c r="Q19" s="44" t="str">
        <f t="shared" si="10"/>
        <v> Unavailable</v>
      </c>
      <c r="R19" s="87">
        <f t="shared" si="2"/>
        <v>0</v>
      </c>
      <c r="S19" s="44">
        <f t="shared" si="11"/>
        <v>0</v>
      </c>
      <c r="T19" s="44">
        <f t="shared" si="12"/>
        <v>0</v>
      </c>
      <c r="U19" s="44">
        <f t="shared" si="13"/>
        <v>0</v>
      </c>
      <c r="V19" s="46">
        <f>IF(CSP!G18&lt;&gt;"nursery",IF(CSP!D18&gt;0,CSP!B18,""),"")</f>
      </c>
      <c r="W19" s="46">
        <f>IF(NI!E19&lt;&gt;"",NI!F19,"")</f>
      </c>
      <c r="X19" s="18"/>
      <c r="Y19" s="18"/>
    </row>
    <row r="20" spans="1:25" ht="12.75">
      <c r="A20" s="207"/>
      <c r="B20" s="212"/>
      <c r="C20" s="213"/>
      <c r="D20" s="41" t="e">
        <f t="shared" si="3"/>
        <v>#N/A</v>
      </c>
      <c r="E20" s="214" t="str">
        <f t="shared" si="4"/>
        <v> Unavailable</v>
      </c>
      <c r="F20" s="204"/>
      <c r="G20" s="212"/>
      <c r="H20" s="212"/>
      <c r="I20" s="215">
        <f t="shared" si="5"/>
        <v>0</v>
      </c>
      <c r="J20" s="216">
        <v>62</v>
      </c>
      <c r="K20" s="93"/>
      <c r="L20" s="4">
        <f t="shared" si="0"/>
        <v>62</v>
      </c>
      <c r="M20" s="44">
        <f aca="true" t="shared" si="14" ref="M20:M31">A20</f>
        <v>0</v>
      </c>
      <c r="N20" s="45">
        <f t="shared" si="7"/>
        <v>0</v>
      </c>
      <c r="O20" s="44">
        <f t="shared" si="8"/>
        <v>0</v>
      </c>
      <c r="P20" s="44" t="e">
        <f t="shared" si="9"/>
        <v>#N/A</v>
      </c>
      <c r="Q20" s="44" t="str">
        <f t="shared" si="10"/>
        <v> Unavailable</v>
      </c>
      <c r="R20" s="87">
        <f aca="true" t="shared" si="15" ref="R20:R72">F20</f>
        <v>0</v>
      </c>
      <c r="S20" s="44">
        <f t="shared" si="11"/>
        <v>0</v>
      </c>
      <c r="T20" s="44">
        <f t="shared" si="12"/>
        <v>0</v>
      </c>
      <c r="U20" s="44">
        <f t="shared" si="13"/>
        <v>0</v>
      </c>
      <c r="V20" s="46">
        <f>IF(CSP!G19&lt;&gt;"nursery",IF(CSP!D19&gt;0,CSP!B19,""),"")</f>
      </c>
      <c r="W20" s="46">
        <f>IF(NI!E20&lt;&gt;"",NI!F20,"")</f>
      </c>
      <c r="X20" s="18"/>
      <c r="Y20" s="18"/>
    </row>
    <row r="21" spans="1:25" ht="12.75">
      <c r="A21" s="207"/>
      <c r="B21" s="212"/>
      <c r="C21" s="212"/>
      <c r="D21" s="41" t="e">
        <f t="shared" si="3"/>
        <v>#N/A</v>
      </c>
      <c r="E21" s="214" t="str">
        <f t="shared" si="4"/>
        <v> Unavailable</v>
      </c>
      <c r="F21" s="204"/>
      <c r="G21" s="212"/>
      <c r="H21" s="212"/>
      <c r="I21" s="215">
        <f t="shared" si="5"/>
        <v>0</v>
      </c>
      <c r="J21" s="216">
        <v>63</v>
      </c>
      <c r="K21" s="93"/>
      <c r="L21" s="4">
        <f t="shared" si="0"/>
        <v>63</v>
      </c>
      <c r="M21" s="44">
        <f t="shared" si="14"/>
        <v>0</v>
      </c>
      <c r="N21" s="45">
        <f t="shared" si="7"/>
        <v>0</v>
      </c>
      <c r="O21" s="44">
        <f t="shared" si="8"/>
        <v>0</v>
      </c>
      <c r="P21" s="44" t="e">
        <f t="shared" si="9"/>
        <v>#N/A</v>
      </c>
      <c r="Q21" s="44" t="str">
        <f t="shared" si="10"/>
        <v> Unavailable</v>
      </c>
      <c r="R21" s="87">
        <f t="shared" si="15"/>
        <v>0</v>
      </c>
      <c r="S21" s="44">
        <f t="shared" si="11"/>
        <v>0</v>
      </c>
      <c r="T21" s="44">
        <f t="shared" si="12"/>
        <v>0</v>
      </c>
      <c r="U21" s="44">
        <f t="shared" si="13"/>
        <v>0</v>
      </c>
      <c r="V21" s="46">
        <f>IF(CSP!G20&lt;&gt;"nursery",IF(CSP!D20&gt;0,CSP!B20,""),"")</f>
      </c>
      <c r="W21" s="46">
        <f>IF(NI!E21&lt;&gt;"",NI!F21,"")</f>
      </c>
      <c r="X21" s="18"/>
      <c r="Y21" s="18"/>
    </row>
    <row r="22" spans="1:25" ht="12.75">
      <c r="A22" s="207"/>
      <c r="B22" s="213"/>
      <c r="C22" s="213"/>
      <c r="D22" s="41" t="e">
        <f t="shared" si="3"/>
        <v>#N/A</v>
      </c>
      <c r="E22" s="214" t="str">
        <f t="shared" si="4"/>
        <v> Unavailable</v>
      </c>
      <c r="F22" s="204"/>
      <c r="G22" s="212"/>
      <c r="H22" s="212"/>
      <c r="I22" s="215">
        <f t="shared" si="5"/>
        <v>0</v>
      </c>
      <c r="J22" s="216">
        <v>64</v>
      </c>
      <c r="K22" s="93"/>
      <c r="L22" s="4">
        <f t="shared" si="0"/>
        <v>64</v>
      </c>
      <c r="M22" s="44">
        <f t="shared" si="14"/>
        <v>0</v>
      </c>
      <c r="N22" s="45">
        <f t="shared" si="7"/>
        <v>0</v>
      </c>
      <c r="O22" s="44">
        <f t="shared" si="8"/>
        <v>0</v>
      </c>
      <c r="P22" s="44" t="e">
        <f t="shared" si="9"/>
        <v>#N/A</v>
      </c>
      <c r="Q22" s="44" t="str">
        <f t="shared" si="10"/>
        <v> Unavailable</v>
      </c>
      <c r="R22" s="87">
        <f t="shared" si="15"/>
        <v>0</v>
      </c>
      <c r="S22" s="44">
        <f t="shared" si="11"/>
        <v>0</v>
      </c>
      <c r="T22" s="44">
        <f t="shared" si="12"/>
        <v>0</v>
      </c>
      <c r="U22" s="44">
        <f t="shared" si="13"/>
        <v>0</v>
      </c>
      <c r="V22" s="46">
        <f>IF(CSP!G21&lt;&gt;"nursery",IF(CSP!D21&gt;0,CSP!B21,""),"")</f>
      </c>
      <c r="W22" s="46">
        <f>IF(NI!E22&lt;&gt;"",NI!F22,"")</f>
      </c>
      <c r="X22" s="18"/>
      <c r="Y22" s="18"/>
    </row>
    <row r="23" spans="1:25" ht="12.75">
      <c r="A23" s="207"/>
      <c r="B23" s="212"/>
      <c r="C23" s="213"/>
      <c r="D23" s="41" t="e">
        <f t="shared" si="3"/>
        <v>#N/A</v>
      </c>
      <c r="E23" s="214" t="str">
        <f t="shared" si="4"/>
        <v> Unavailable</v>
      </c>
      <c r="F23" s="204"/>
      <c r="G23" s="212"/>
      <c r="H23" s="212"/>
      <c r="I23" s="215">
        <f t="shared" si="5"/>
        <v>0</v>
      </c>
      <c r="J23" s="216">
        <v>65</v>
      </c>
      <c r="K23" s="93"/>
      <c r="L23" s="4">
        <f t="shared" si="0"/>
        <v>65</v>
      </c>
      <c r="M23" s="44">
        <f t="shared" si="14"/>
        <v>0</v>
      </c>
      <c r="N23" s="45">
        <f t="shared" si="7"/>
        <v>0</v>
      </c>
      <c r="O23" s="44">
        <f t="shared" si="8"/>
        <v>0</v>
      </c>
      <c r="P23" s="44" t="e">
        <f t="shared" si="9"/>
        <v>#N/A</v>
      </c>
      <c r="Q23" s="44" t="str">
        <f t="shared" si="10"/>
        <v> Unavailable</v>
      </c>
      <c r="R23" s="87">
        <f t="shared" si="15"/>
        <v>0</v>
      </c>
      <c r="S23" s="44">
        <f t="shared" si="11"/>
        <v>0</v>
      </c>
      <c r="T23" s="44">
        <f t="shared" si="12"/>
        <v>0</v>
      </c>
      <c r="U23" s="44">
        <f t="shared" si="13"/>
        <v>0</v>
      </c>
      <c r="V23" s="46">
        <f>IF(CSP!G22&lt;&gt;"nursery",IF(CSP!D22&gt;0,CSP!B22,""),"")</f>
      </c>
      <c r="W23" s="46">
        <f>IF(NI!E23&lt;&gt;"",NI!F23,"")</f>
      </c>
      <c r="X23" s="18"/>
      <c r="Y23" s="18"/>
    </row>
    <row r="24" spans="1:25" ht="12.75">
      <c r="A24" s="207"/>
      <c r="B24" s="212"/>
      <c r="C24" s="213"/>
      <c r="D24" s="41" t="e">
        <f t="shared" si="3"/>
        <v>#N/A</v>
      </c>
      <c r="E24" s="214" t="str">
        <f t="shared" si="4"/>
        <v> Unavailable</v>
      </c>
      <c r="F24" s="204"/>
      <c r="G24" s="212"/>
      <c r="H24" s="212"/>
      <c r="I24" s="215">
        <f t="shared" si="5"/>
        <v>0</v>
      </c>
      <c r="J24" s="216">
        <v>66</v>
      </c>
      <c r="K24" s="93"/>
      <c r="L24" s="4">
        <f t="shared" si="0"/>
        <v>66</v>
      </c>
      <c r="M24" s="44">
        <f t="shared" si="14"/>
        <v>0</v>
      </c>
      <c r="N24" s="45">
        <f t="shared" si="7"/>
        <v>0</v>
      </c>
      <c r="O24" s="44">
        <f t="shared" si="8"/>
        <v>0</v>
      </c>
      <c r="P24" s="44" t="e">
        <f t="shared" si="9"/>
        <v>#N/A</v>
      </c>
      <c r="Q24" s="44" t="str">
        <f t="shared" si="10"/>
        <v> Unavailable</v>
      </c>
      <c r="R24" s="87">
        <f t="shared" si="15"/>
        <v>0</v>
      </c>
      <c r="S24" s="44">
        <f t="shared" si="11"/>
        <v>0</v>
      </c>
      <c r="T24" s="44">
        <f t="shared" si="12"/>
        <v>0</v>
      </c>
      <c r="U24" s="44">
        <f t="shared" si="13"/>
        <v>0</v>
      </c>
      <c r="V24" s="46">
        <f>IF(CSP!G23&lt;&gt;"nursery",IF(CSP!D23&gt;0,CSP!B23,""),"")</f>
      </c>
      <c r="W24" s="46">
        <f>IF(NI!E24&lt;&gt;"",NI!F24,"")</f>
      </c>
      <c r="X24" s="18"/>
      <c r="Y24" s="18"/>
    </row>
    <row r="25" spans="1:25" ht="12.75">
      <c r="A25" s="207"/>
      <c r="B25" s="213"/>
      <c r="C25" s="213"/>
      <c r="D25" s="41" t="e">
        <f t="shared" si="3"/>
        <v>#N/A</v>
      </c>
      <c r="E25" s="214" t="str">
        <f t="shared" si="4"/>
        <v> Unavailable</v>
      </c>
      <c r="F25" s="204"/>
      <c r="G25" s="212"/>
      <c r="H25" s="212"/>
      <c r="I25" s="215">
        <f t="shared" si="5"/>
        <v>0</v>
      </c>
      <c r="J25" s="216">
        <v>67</v>
      </c>
      <c r="K25" s="93"/>
      <c r="L25" s="4">
        <f t="shared" si="0"/>
        <v>67</v>
      </c>
      <c r="M25" s="44">
        <f t="shared" si="14"/>
        <v>0</v>
      </c>
      <c r="N25" s="45">
        <f t="shared" si="7"/>
        <v>0</v>
      </c>
      <c r="O25" s="44">
        <f t="shared" si="8"/>
        <v>0</v>
      </c>
      <c r="P25" s="44" t="e">
        <f t="shared" si="9"/>
        <v>#N/A</v>
      </c>
      <c r="Q25" s="44" t="str">
        <f t="shared" si="10"/>
        <v> Unavailable</v>
      </c>
      <c r="R25" s="87">
        <f t="shared" si="15"/>
        <v>0</v>
      </c>
      <c r="S25" s="44">
        <f t="shared" si="11"/>
        <v>0</v>
      </c>
      <c r="T25" s="44">
        <f t="shared" si="12"/>
        <v>0</v>
      </c>
      <c r="U25" s="44">
        <f t="shared" si="13"/>
        <v>0</v>
      </c>
      <c r="V25" s="46">
        <f>IF(CSP!G24&lt;&gt;"nursery",IF(CSP!D24&gt;0,CSP!B24,""),"")</f>
      </c>
      <c r="W25" s="46">
        <f>IF(NI!E25&lt;&gt;"",NI!F25,"")</f>
      </c>
      <c r="X25" s="18"/>
      <c r="Y25" s="18"/>
    </row>
    <row r="26" spans="1:25" ht="12.75">
      <c r="A26" s="207"/>
      <c r="B26" s="212"/>
      <c r="C26" s="213"/>
      <c r="D26" s="41" t="e">
        <f t="shared" si="3"/>
        <v>#N/A</v>
      </c>
      <c r="E26" s="214" t="str">
        <f t="shared" si="4"/>
        <v> Unavailable</v>
      </c>
      <c r="F26" s="204"/>
      <c r="G26" s="212"/>
      <c r="H26" s="212"/>
      <c r="I26" s="215">
        <f t="shared" si="5"/>
        <v>0</v>
      </c>
      <c r="J26" s="216">
        <v>68</v>
      </c>
      <c r="K26" s="93"/>
      <c r="L26" s="4">
        <f t="shared" si="0"/>
        <v>68</v>
      </c>
      <c r="M26" s="44">
        <f t="shared" si="14"/>
        <v>0</v>
      </c>
      <c r="N26" s="45">
        <f t="shared" si="7"/>
        <v>0</v>
      </c>
      <c r="O26" s="44">
        <f t="shared" si="8"/>
        <v>0</v>
      </c>
      <c r="P26" s="44" t="e">
        <f t="shared" si="9"/>
        <v>#N/A</v>
      </c>
      <c r="Q26" s="44" t="str">
        <f t="shared" si="10"/>
        <v> Unavailable</v>
      </c>
      <c r="R26" s="87">
        <f t="shared" si="15"/>
        <v>0</v>
      </c>
      <c r="S26" s="44">
        <f t="shared" si="11"/>
        <v>0</v>
      </c>
      <c r="T26" s="44">
        <f t="shared" si="12"/>
        <v>0</v>
      </c>
      <c r="U26" s="44">
        <f t="shared" si="13"/>
        <v>0</v>
      </c>
      <c r="V26" s="46">
        <f>IF(CSP!G25&lt;&gt;"nursery",IF(CSP!D25&gt;0,CSP!B25,""),"")</f>
      </c>
      <c r="W26" s="46">
        <f>IF(NI!E26&lt;&gt;"",NI!F26,"")</f>
      </c>
      <c r="X26" s="18"/>
      <c r="Y26" s="18"/>
    </row>
    <row r="27" spans="1:25" ht="12.75">
      <c r="A27" s="207"/>
      <c r="B27" s="212"/>
      <c r="C27" s="213"/>
      <c r="D27" s="41" t="e">
        <f t="shared" si="3"/>
        <v>#N/A</v>
      </c>
      <c r="E27" s="214" t="str">
        <f t="shared" si="4"/>
        <v> Unavailable</v>
      </c>
      <c r="F27" s="204"/>
      <c r="G27" s="212"/>
      <c r="H27" s="212"/>
      <c r="I27" s="215">
        <f t="shared" si="5"/>
        <v>0</v>
      </c>
      <c r="J27" s="216">
        <v>69</v>
      </c>
      <c r="K27" s="93"/>
      <c r="L27" s="4">
        <f t="shared" si="0"/>
        <v>69</v>
      </c>
      <c r="M27" s="44">
        <f t="shared" si="14"/>
        <v>0</v>
      </c>
      <c r="N27" s="45">
        <f t="shared" si="7"/>
        <v>0</v>
      </c>
      <c r="O27" s="44">
        <f t="shared" si="8"/>
        <v>0</v>
      </c>
      <c r="P27" s="44" t="e">
        <f t="shared" si="9"/>
        <v>#N/A</v>
      </c>
      <c r="Q27" s="44" t="str">
        <f t="shared" si="10"/>
        <v> Unavailable</v>
      </c>
      <c r="R27" s="87">
        <f t="shared" si="15"/>
        <v>0</v>
      </c>
      <c r="S27" s="44">
        <f t="shared" si="11"/>
        <v>0</v>
      </c>
      <c r="T27" s="44">
        <f t="shared" si="12"/>
        <v>0</v>
      </c>
      <c r="U27" s="44">
        <f t="shared" si="13"/>
        <v>0</v>
      </c>
      <c r="V27" s="46">
        <f>IF(CSP!G26&lt;&gt;"nursery",IF(CSP!D26&gt;0,CSP!B26,""),"")</f>
      </c>
      <c r="W27" s="46">
        <f>IF(NI!E27&lt;&gt;"",NI!F27,"")</f>
      </c>
      <c r="X27" s="18"/>
      <c r="Y27" s="18"/>
    </row>
    <row r="28" spans="1:25" ht="12.75">
      <c r="A28" s="207"/>
      <c r="B28" s="213"/>
      <c r="C28" s="213"/>
      <c r="D28" s="41" t="e">
        <f t="shared" si="3"/>
        <v>#N/A</v>
      </c>
      <c r="E28" s="214" t="str">
        <f t="shared" si="4"/>
        <v> Unavailable</v>
      </c>
      <c r="F28" s="204"/>
      <c r="G28" s="212"/>
      <c r="H28" s="212"/>
      <c r="I28" s="215">
        <f t="shared" si="5"/>
        <v>0</v>
      </c>
      <c r="J28" s="216">
        <v>70</v>
      </c>
      <c r="K28" s="93"/>
      <c r="L28" s="4">
        <f t="shared" si="0"/>
        <v>70</v>
      </c>
      <c r="M28" s="44">
        <f t="shared" si="14"/>
        <v>0</v>
      </c>
      <c r="N28" s="45">
        <f t="shared" si="7"/>
        <v>0</v>
      </c>
      <c r="O28" s="44">
        <f t="shared" si="8"/>
        <v>0</v>
      </c>
      <c r="P28" s="44" t="e">
        <f t="shared" si="9"/>
        <v>#N/A</v>
      </c>
      <c r="Q28" s="44" t="str">
        <f t="shared" si="10"/>
        <v> Unavailable</v>
      </c>
      <c r="R28" s="87">
        <f t="shared" si="15"/>
        <v>0</v>
      </c>
      <c r="S28" s="44">
        <f t="shared" si="11"/>
        <v>0</v>
      </c>
      <c r="T28" s="44">
        <f t="shared" si="12"/>
        <v>0</v>
      </c>
      <c r="U28" s="44">
        <f t="shared" si="13"/>
        <v>0</v>
      </c>
      <c r="V28" s="46">
        <f>IF(CSP!G27&lt;&gt;"nursery",IF(CSP!D27&gt;0,CSP!B27,""),"")</f>
      </c>
      <c r="W28" s="46">
        <f>IF(NI!E28&lt;&gt;"",NI!F28,"")</f>
      </c>
      <c r="X28" s="18"/>
      <c r="Y28" s="18"/>
    </row>
    <row r="29" spans="1:25" ht="12.75">
      <c r="A29" s="207"/>
      <c r="B29" s="212"/>
      <c r="C29" s="213"/>
      <c r="D29" s="41" t="e">
        <f t="shared" si="3"/>
        <v>#N/A</v>
      </c>
      <c r="E29" s="214" t="str">
        <f t="shared" si="4"/>
        <v> Unavailable</v>
      </c>
      <c r="F29" s="204"/>
      <c r="G29" s="212"/>
      <c r="H29" s="212"/>
      <c r="I29" s="215">
        <f t="shared" si="5"/>
        <v>0</v>
      </c>
      <c r="J29" s="216">
        <v>71</v>
      </c>
      <c r="K29" s="93"/>
      <c r="L29" s="4">
        <f t="shared" si="0"/>
        <v>71</v>
      </c>
      <c r="M29" s="44">
        <f t="shared" si="14"/>
        <v>0</v>
      </c>
      <c r="N29" s="45">
        <f t="shared" si="7"/>
        <v>0</v>
      </c>
      <c r="O29" s="44">
        <f t="shared" si="8"/>
        <v>0</v>
      </c>
      <c r="P29" s="44" t="e">
        <f t="shared" si="9"/>
        <v>#N/A</v>
      </c>
      <c r="Q29" s="44" t="str">
        <f t="shared" si="10"/>
        <v> Unavailable</v>
      </c>
      <c r="R29" s="87">
        <f t="shared" si="15"/>
        <v>0</v>
      </c>
      <c r="S29" s="44">
        <f t="shared" si="11"/>
        <v>0</v>
      </c>
      <c r="T29" s="44">
        <f t="shared" si="12"/>
        <v>0</v>
      </c>
      <c r="U29" s="44">
        <f t="shared" si="13"/>
        <v>0</v>
      </c>
      <c r="V29" s="46">
        <f>IF(CSP!G28&lt;&gt;"nursery",IF(CSP!D28&gt;0,CSP!B28,""),"")</f>
      </c>
      <c r="W29" s="46">
        <f>IF(NI!E29&lt;&gt;"",NI!F29,"")</f>
      </c>
      <c r="X29" s="18"/>
      <c r="Y29" s="18"/>
    </row>
    <row r="30" spans="1:25" s="352" customFormat="1" ht="12.75">
      <c r="A30" s="341"/>
      <c r="B30" s="342"/>
      <c r="C30" s="343"/>
      <c r="D30" s="41" t="e">
        <f t="shared" si="3"/>
        <v>#N/A</v>
      </c>
      <c r="E30" s="214" t="str">
        <f t="shared" si="4"/>
        <v> Unavailable</v>
      </c>
      <c r="F30" s="347"/>
      <c r="G30" s="342"/>
      <c r="H30" s="342"/>
      <c r="I30" s="215">
        <f t="shared" si="5"/>
        <v>0</v>
      </c>
      <c r="J30" s="216">
        <v>72</v>
      </c>
      <c r="K30" s="340"/>
      <c r="L30" s="367">
        <f t="shared" si="0"/>
        <v>72</v>
      </c>
      <c r="M30" s="368">
        <f t="shared" si="14"/>
        <v>0</v>
      </c>
      <c r="N30" s="369">
        <f t="shared" si="7"/>
        <v>0</v>
      </c>
      <c r="O30" s="368">
        <f t="shared" si="8"/>
        <v>0</v>
      </c>
      <c r="P30" s="368" t="e">
        <f t="shared" si="9"/>
        <v>#N/A</v>
      </c>
      <c r="Q30" s="368" t="str">
        <f t="shared" si="10"/>
        <v> Unavailable</v>
      </c>
      <c r="R30" s="370">
        <f t="shared" si="15"/>
        <v>0</v>
      </c>
      <c r="S30" s="368">
        <f t="shared" si="11"/>
        <v>0</v>
      </c>
      <c r="T30" s="368">
        <f t="shared" si="12"/>
        <v>0</v>
      </c>
      <c r="U30" s="368">
        <f t="shared" si="13"/>
        <v>0</v>
      </c>
      <c r="V30" s="371">
        <f>IF(CSP!G29&lt;&gt;"nursery",IF(CSP!D29&gt;0,CSP!B29,""),"")</f>
      </c>
      <c r="W30" s="371">
        <f>IF(NI!E30&lt;&gt;"",NI!F30,"")</f>
      </c>
      <c r="X30" s="365"/>
      <c r="Y30" s="365"/>
    </row>
    <row r="31" spans="1:25" ht="12.75">
      <c r="A31" s="207"/>
      <c r="B31" s="212"/>
      <c r="C31" s="212"/>
      <c r="D31" s="41" t="e">
        <f t="shared" si="3"/>
        <v>#N/A</v>
      </c>
      <c r="E31" s="214" t="str">
        <f t="shared" si="4"/>
        <v> Unavailable</v>
      </c>
      <c r="F31" s="204"/>
      <c r="G31" s="212"/>
      <c r="H31" s="212"/>
      <c r="I31" s="215">
        <f t="shared" si="5"/>
        <v>0</v>
      </c>
      <c r="J31" s="216">
        <v>73</v>
      </c>
      <c r="K31" s="93"/>
      <c r="L31" s="4">
        <f t="shared" si="0"/>
        <v>73</v>
      </c>
      <c r="M31" s="44">
        <f t="shared" si="14"/>
        <v>0</v>
      </c>
      <c r="N31" s="45">
        <f t="shared" si="7"/>
        <v>0</v>
      </c>
      <c r="O31" s="44">
        <f t="shared" si="8"/>
        <v>0</v>
      </c>
      <c r="P31" s="44" t="e">
        <f t="shared" si="9"/>
        <v>#N/A</v>
      </c>
      <c r="Q31" s="44" t="str">
        <f t="shared" si="10"/>
        <v> Unavailable</v>
      </c>
      <c r="R31" s="87">
        <f t="shared" si="15"/>
        <v>0</v>
      </c>
      <c r="S31" s="44">
        <f t="shared" si="11"/>
        <v>0</v>
      </c>
      <c r="T31" s="44">
        <f t="shared" si="12"/>
        <v>0</v>
      </c>
      <c r="U31" s="44">
        <f t="shared" si="13"/>
        <v>0</v>
      </c>
      <c r="V31" s="46">
        <f>IF(CSP!G30&lt;&gt;"nursery",IF(CSP!D30&gt;0,CSP!B30,""),"")</f>
      </c>
      <c r="W31" s="46">
        <f>IF(NI!E31&lt;&gt;"",NI!F31,"")</f>
      </c>
      <c r="X31" s="18"/>
      <c r="Y31" s="18"/>
    </row>
    <row r="32" spans="1:25" ht="12.75">
      <c r="A32" s="207"/>
      <c r="B32" s="213"/>
      <c r="C32" s="213"/>
      <c r="D32" s="41" t="e">
        <f t="shared" si="3"/>
        <v>#N/A</v>
      </c>
      <c r="E32" s="214" t="str">
        <f t="shared" si="4"/>
        <v> Unavailable</v>
      </c>
      <c r="F32" s="204"/>
      <c r="G32" s="212"/>
      <c r="H32" s="212"/>
      <c r="I32" s="215">
        <f t="shared" si="5"/>
        <v>0</v>
      </c>
      <c r="J32" s="216">
        <v>74</v>
      </c>
      <c r="K32" s="93"/>
      <c r="L32" s="4">
        <f t="shared" si="0"/>
        <v>74</v>
      </c>
      <c r="M32" s="44">
        <f t="shared" si="6"/>
        <v>0</v>
      </c>
      <c r="N32" s="45">
        <f t="shared" si="7"/>
        <v>0</v>
      </c>
      <c r="O32" s="44">
        <f t="shared" si="8"/>
        <v>0</v>
      </c>
      <c r="P32" s="44" t="e">
        <f t="shared" si="9"/>
        <v>#N/A</v>
      </c>
      <c r="Q32" s="44" t="str">
        <f t="shared" si="10"/>
        <v> Unavailable</v>
      </c>
      <c r="R32" s="87">
        <f t="shared" si="15"/>
        <v>0</v>
      </c>
      <c r="S32" s="44">
        <f t="shared" si="11"/>
        <v>0</v>
      </c>
      <c r="T32" s="44">
        <f t="shared" si="12"/>
        <v>0</v>
      </c>
      <c r="U32" s="44">
        <f t="shared" si="13"/>
        <v>0</v>
      </c>
      <c r="V32" s="46">
        <f>IF(CSP!G31&lt;&gt;"nursery",IF(CSP!D31&gt;0,CSP!B31,""),"")</f>
      </c>
      <c r="W32" s="46">
        <f>IF(NI!E32&lt;&gt;"",NI!F32,"")</f>
      </c>
      <c r="X32" s="18"/>
      <c r="Y32" s="18"/>
    </row>
    <row r="33" spans="1:25" ht="12.75">
      <c r="A33" s="207"/>
      <c r="B33" s="212"/>
      <c r="C33" s="213"/>
      <c r="D33" s="41" t="e">
        <f t="shared" si="3"/>
        <v>#N/A</v>
      </c>
      <c r="E33" s="214" t="str">
        <f t="shared" si="4"/>
        <v> Unavailable</v>
      </c>
      <c r="F33" s="204"/>
      <c r="G33" s="212"/>
      <c r="H33" s="212"/>
      <c r="I33" s="215">
        <f t="shared" si="5"/>
        <v>0</v>
      </c>
      <c r="J33" s="216">
        <v>75</v>
      </c>
      <c r="K33" s="93"/>
      <c r="L33" s="4">
        <f t="shared" si="0"/>
        <v>75</v>
      </c>
      <c r="M33" s="44">
        <f t="shared" si="6"/>
        <v>0</v>
      </c>
      <c r="N33" s="45">
        <f t="shared" si="7"/>
        <v>0</v>
      </c>
      <c r="O33" s="44">
        <f t="shared" si="8"/>
        <v>0</v>
      </c>
      <c r="P33" s="44" t="e">
        <f t="shared" si="9"/>
        <v>#N/A</v>
      </c>
      <c r="Q33" s="44" t="str">
        <f t="shared" si="10"/>
        <v> Unavailable</v>
      </c>
      <c r="R33" s="87">
        <f t="shared" si="15"/>
        <v>0</v>
      </c>
      <c r="S33" s="44">
        <f t="shared" si="11"/>
        <v>0</v>
      </c>
      <c r="T33" s="44">
        <f t="shared" si="12"/>
        <v>0</v>
      </c>
      <c r="U33" s="44">
        <f t="shared" si="13"/>
        <v>0</v>
      </c>
      <c r="V33" s="46">
        <f>IF(CSP!G32&lt;&gt;"nursery",IF(CSP!D32&gt;0,CSP!B32,""),"")</f>
      </c>
      <c r="W33" s="46">
        <f>IF(NI!E33&lt;&gt;"",NI!F33,"")</f>
      </c>
      <c r="X33" s="18"/>
      <c r="Y33" s="18"/>
    </row>
    <row r="34" spans="1:25" ht="12.75">
      <c r="A34" s="207"/>
      <c r="B34" s="212"/>
      <c r="C34" s="212"/>
      <c r="D34" s="41" t="e">
        <f t="shared" si="3"/>
        <v>#N/A</v>
      </c>
      <c r="E34" s="214" t="str">
        <f t="shared" si="4"/>
        <v> Unavailable</v>
      </c>
      <c r="F34" s="204"/>
      <c r="G34" s="212"/>
      <c r="H34" s="212"/>
      <c r="I34" s="215">
        <f t="shared" si="5"/>
        <v>0</v>
      </c>
      <c r="J34" s="216">
        <v>76</v>
      </c>
      <c r="K34" s="93"/>
      <c r="L34" s="4">
        <f t="shared" si="0"/>
        <v>76</v>
      </c>
      <c r="M34" s="44">
        <f t="shared" si="6"/>
        <v>0</v>
      </c>
      <c r="N34" s="45">
        <f t="shared" si="7"/>
        <v>0</v>
      </c>
      <c r="O34" s="44">
        <f t="shared" si="8"/>
        <v>0</v>
      </c>
      <c r="P34" s="44" t="e">
        <f t="shared" si="9"/>
        <v>#N/A</v>
      </c>
      <c r="Q34" s="44" t="str">
        <f t="shared" si="10"/>
        <v> Unavailable</v>
      </c>
      <c r="R34" s="87">
        <f t="shared" si="15"/>
        <v>0</v>
      </c>
      <c r="S34" s="44">
        <f t="shared" si="11"/>
        <v>0</v>
      </c>
      <c r="T34" s="44">
        <f t="shared" si="12"/>
        <v>0</v>
      </c>
      <c r="U34" s="44">
        <f t="shared" si="13"/>
        <v>0</v>
      </c>
      <c r="V34" s="46">
        <f>IF(CSP!G33&lt;&gt;"nursery",IF(CSP!D33&gt;0,CSP!B33,""),"")</f>
      </c>
      <c r="W34" s="46">
        <f>IF(NI!E34&lt;&gt;"",NI!F34,"")</f>
      </c>
      <c r="X34" s="18"/>
      <c r="Y34" s="18"/>
    </row>
    <row r="35" spans="1:25" ht="14.25" customHeight="1">
      <c r="A35" s="207"/>
      <c r="B35" s="213"/>
      <c r="C35" s="213"/>
      <c r="D35" s="41" t="e">
        <f t="shared" si="3"/>
        <v>#N/A</v>
      </c>
      <c r="E35" s="214" t="str">
        <f t="shared" si="4"/>
        <v> Unavailable</v>
      </c>
      <c r="F35" s="204"/>
      <c r="G35" s="212"/>
      <c r="H35" s="212"/>
      <c r="I35" s="215">
        <f t="shared" si="5"/>
        <v>0</v>
      </c>
      <c r="J35" s="216">
        <v>77</v>
      </c>
      <c r="K35" s="93"/>
      <c r="L35" s="4">
        <f t="shared" si="0"/>
        <v>77</v>
      </c>
      <c r="M35" s="44">
        <f t="shared" si="6"/>
        <v>0</v>
      </c>
      <c r="N35" s="45">
        <f t="shared" si="7"/>
        <v>0</v>
      </c>
      <c r="O35" s="44">
        <f t="shared" si="8"/>
        <v>0</v>
      </c>
      <c r="P35" s="44" t="e">
        <f t="shared" si="9"/>
        <v>#N/A</v>
      </c>
      <c r="Q35" s="44" t="str">
        <f t="shared" si="10"/>
        <v> Unavailable</v>
      </c>
      <c r="R35" s="87">
        <f t="shared" si="15"/>
        <v>0</v>
      </c>
      <c r="S35" s="44">
        <f t="shared" si="11"/>
        <v>0</v>
      </c>
      <c r="T35" s="44">
        <f t="shared" si="12"/>
        <v>0</v>
      </c>
      <c r="U35" s="44">
        <f t="shared" si="13"/>
        <v>0</v>
      </c>
      <c r="V35" s="46">
        <f>IF(CSP!G34&lt;&gt;"nursery",IF(CSP!D34&gt;0,CSP!B34,""),"")</f>
      </c>
      <c r="W35" s="46">
        <f>IF(NI!E35&lt;&gt;"",NI!F35,"")</f>
      </c>
      <c r="X35" s="18"/>
      <c r="Y35" s="18"/>
    </row>
    <row r="36" spans="1:25" ht="12.75">
      <c r="A36" s="207"/>
      <c r="B36" s="212"/>
      <c r="C36" s="213"/>
      <c r="D36" s="41" t="e">
        <f t="shared" si="3"/>
        <v>#N/A</v>
      </c>
      <c r="E36" s="214" t="str">
        <f t="shared" si="4"/>
        <v> Unavailable</v>
      </c>
      <c r="F36" s="204"/>
      <c r="G36" s="212"/>
      <c r="H36" s="212"/>
      <c r="I36" s="215">
        <f t="shared" si="5"/>
        <v>0</v>
      </c>
      <c r="J36" s="216">
        <v>78</v>
      </c>
      <c r="K36" s="93"/>
      <c r="L36" s="4">
        <f t="shared" si="0"/>
        <v>78</v>
      </c>
      <c r="M36" s="44">
        <f t="shared" si="6"/>
        <v>0</v>
      </c>
      <c r="N36" s="45">
        <f t="shared" si="7"/>
        <v>0</v>
      </c>
      <c r="O36" s="44">
        <f t="shared" si="8"/>
        <v>0</v>
      </c>
      <c r="P36" s="44" t="e">
        <f t="shared" si="9"/>
        <v>#N/A</v>
      </c>
      <c r="Q36" s="44" t="str">
        <f t="shared" si="10"/>
        <v> Unavailable</v>
      </c>
      <c r="R36" s="87">
        <f t="shared" si="15"/>
        <v>0</v>
      </c>
      <c r="S36" s="44">
        <f t="shared" si="11"/>
        <v>0</v>
      </c>
      <c r="T36" s="44">
        <f t="shared" si="12"/>
        <v>0</v>
      </c>
      <c r="U36" s="44">
        <f t="shared" si="13"/>
        <v>0</v>
      </c>
      <c r="V36" s="46">
        <f>IF(CSP!G35&lt;&gt;"nursery",IF(CSP!D35&gt;0,CSP!B35,""),"")</f>
      </c>
      <c r="W36" s="46">
        <f>IF(NI!E36&lt;&gt;"",NI!F36,"")</f>
      </c>
      <c r="X36" s="18"/>
      <c r="Y36" s="18"/>
    </row>
    <row r="37" spans="1:25" ht="12.75">
      <c r="A37" s="207"/>
      <c r="B37" s="212"/>
      <c r="C37" s="213"/>
      <c r="D37" s="41" t="e">
        <f t="shared" si="3"/>
        <v>#N/A</v>
      </c>
      <c r="E37" s="214" t="str">
        <f t="shared" si="4"/>
        <v> Unavailable</v>
      </c>
      <c r="F37" s="204"/>
      <c r="G37" s="212"/>
      <c r="H37" s="212"/>
      <c r="I37" s="215">
        <f t="shared" si="5"/>
        <v>0</v>
      </c>
      <c r="J37" s="216">
        <v>79</v>
      </c>
      <c r="K37" s="93"/>
      <c r="L37" s="4">
        <f t="shared" si="0"/>
        <v>79</v>
      </c>
      <c r="M37" s="44">
        <f t="shared" si="6"/>
        <v>0</v>
      </c>
      <c r="N37" s="45">
        <f t="shared" si="7"/>
        <v>0</v>
      </c>
      <c r="O37" s="44">
        <f t="shared" si="8"/>
        <v>0</v>
      </c>
      <c r="P37" s="44" t="e">
        <f t="shared" si="9"/>
        <v>#N/A</v>
      </c>
      <c r="Q37" s="44" t="str">
        <f t="shared" si="10"/>
        <v> Unavailable</v>
      </c>
      <c r="R37" s="87">
        <f t="shared" si="15"/>
        <v>0</v>
      </c>
      <c r="S37" s="44">
        <f t="shared" si="11"/>
        <v>0</v>
      </c>
      <c r="T37" s="44">
        <f t="shared" si="12"/>
        <v>0</v>
      </c>
      <c r="U37" s="44">
        <f t="shared" si="13"/>
        <v>0</v>
      </c>
      <c r="V37" s="46">
        <f>IF(CSP!G36&lt;&gt;"nursery",IF(CSP!D36&gt;0,CSP!B36,""),"")</f>
      </c>
      <c r="W37" s="46">
        <f>IF(NI!E37&lt;&gt;"",NI!F37,"")</f>
      </c>
      <c r="X37" s="18"/>
      <c r="Y37" s="18"/>
    </row>
    <row r="38" spans="1:25" ht="12.75">
      <c r="A38" s="207"/>
      <c r="B38" s="213"/>
      <c r="C38" s="213"/>
      <c r="D38" s="41" t="e">
        <f t="shared" si="3"/>
        <v>#N/A</v>
      </c>
      <c r="E38" s="214" t="str">
        <f t="shared" si="4"/>
        <v> Unavailable</v>
      </c>
      <c r="F38" s="204"/>
      <c r="G38" s="212"/>
      <c r="H38" s="212"/>
      <c r="I38" s="215">
        <f t="shared" si="5"/>
        <v>0</v>
      </c>
      <c r="J38" s="216">
        <v>80</v>
      </c>
      <c r="K38" s="93"/>
      <c r="L38" s="4">
        <f t="shared" si="0"/>
        <v>80</v>
      </c>
      <c r="M38" s="44">
        <f t="shared" si="6"/>
        <v>0</v>
      </c>
      <c r="N38" s="45">
        <f t="shared" si="7"/>
        <v>0</v>
      </c>
      <c r="O38" s="44">
        <f t="shared" si="8"/>
        <v>0</v>
      </c>
      <c r="P38" s="44" t="e">
        <f t="shared" si="9"/>
        <v>#N/A</v>
      </c>
      <c r="Q38" s="44" t="str">
        <f t="shared" si="10"/>
        <v> Unavailable</v>
      </c>
      <c r="R38" s="87">
        <f t="shared" si="15"/>
        <v>0</v>
      </c>
      <c r="S38" s="44">
        <f t="shared" si="11"/>
        <v>0</v>
      </c>
      <c r="T38" s="44">
        <f t="shared" si="12"/>
        <v>0</v>
      </c>
      <c r="U38" s="44">
        <f t="shared" si="13"/>
        <v>0</v>
      </c>
      <c r="V38" s="46">
        <f>IF(CSP!G37&lt;&gt;"nursery",IF(CSP!D37&gt;0,CSP!B37,""),"")</f>
      </c>
      <c r="W38" s="46">
        <f>IF(NI!E38&lt;&gt;"",NI!F38,"")</f>
      </c>
      <c r="X38" s="18"/>
      <c r="Y38" s="18"/>
    </row>
    <row r="39" spans="1:25" ht="12.75">
      <c r="A39" s="207"/>
      <c r="B39" s="212"/>
      <c r="C39" s="213"/>
      <c r="D39" s="41" t="e">
        <f t="shared" si="3"/>
        <v>#N/A</v>
      </c>
      <c r="E39" s="214" t="str">
        <f t="shared" si="4"/>
        <v> Unavailable</v>
      </c>
      <c r="F39" s="204"/>
      <c r="G39" s="212"/>
      <c r="H39" s="212"/>
      <c r="I39" s="215">
        <f t="shared" si="5"/>
        <v>0</v>
      </c>
      <c r="J39" s="216">
        <v>81</v>
      </c>
      <c r="K39" s="93"/>
      <c r="L39" s="4">
        <f t="shared" si="0"/>
        <v>81</v>
      </c>
      <c r="M39" s="44">
        <f t="shared" si="6"/>
        <v>0</v>
      </c>
      <c r="N39" s="45">
        <f t="shared" si="7"/>
        <v>0</v>
      </c>
      <c r="O39" s="44">
        <f t="shared" si="8"/>
        <v>0</v>
      </c>
      <c r="P39" s="44" t="e">
        <f t="shared" si="9"/>
        <v>#N/A</v>
      </c>
      <c r="Q39" s="44" t="str">
        <f t="shared" si="10"/>
        <v> Unavailable</v>
      </c>
      <c r="R39" s="87">
        <f t="shared" si="15"/>
        <v>0</v>
      </c>
      <c r="S39" s="44">
        <f t="shared" si="11"/>
        <v>0</v>
      </c>
      <c r="T39" s="44">
        <f t="shared" si="12"/>
        <v>0</v>
      </c>
      <c r="U39" s="44">
        <f t="shared" si="13"/>
        <v>0</v>
      </c>
      <c r="V39" s="46">
        <f>IF(CSP!G38&lt;&gt;"nursery",IF(CSP!D38&gt;0,CSP!B38,""),"")</f>
      </c>
      <c r="W39" s="46">
        <f>IF(NI!E39&lt;&gt;"",NI!F39,"")</f>
      </c>
      <c r="X39" s="18"/>
      <c r="Y39" s="18"/>
    </row>
    <row r="40" spans="1:25" s="5" customFormat="1" ht="12.75">
      <c r="A40" s="207"/>
      <c r="B40" s="212"/>
      <c r="C40" s="213"/>
      <c r="D40" s="41" t="e">
        <f t="shared" si="3"/>
        <v>#N/A</v>
      </c>
      <c r="E40" s="214" t="str">
        <f t="shared" si="4"/>
        <v> Unavailable</v>
      </c>
      <c r="F40" s="204"/>
      <c r="G40" s="212"/>
      <c r="H40" s="212"/>
      <c r="I40" s="215">
        <f t="shared" si="5"/>
        <v>0</v>
      </c>
      <c r="J40" s="216">
        <v>82</v>
      </c>
      <c r="K40" s="93"/>
      <c r="L40" s="4">
        <f t="shared" si="0"/>
        <v>82</v>
      </c>
      <c r="M40" s="44">
        <f t="shared" si="6"/>
        <v>0</v>
      </c>
      <c r="N40" s="45">
        <f t="shared" si="7"/>
        <v>0</v>
      </c>
      <c r="O40" s="44">
        <f t="shared" si="8"/>
        <v>0</v>
      </c>
      <c r="P40" s="44" t="e">
        <f t="shared" si="9"/>
        <v>#N/A</v>
      </c>
      <c r="Q40" s="44" t="str">
        <f t="shared" si="10"/>
        <v> Unavailable</v>
      </c>
      <c r="R40" s="87">
        <f t="shared" si="15"/>
        <v>0</v>
      </c>
      <c r="S40" s="44">
        <f t="shared" si="11"/>
        <v>0</v>
      </c>
      <c r="T40" s="44">
        <f t="shared" si="12"/>
        <v>0</v>
      </c>
      <c r="U40" s="44">
        <f t="shared" si="13"/>
        <v>0</v>
      </c>
      <c r="V40" s="46">
        <f>IF(CSP!G39&lt;&gt;"nursery",IF(CSP!D39&gt;0,CSP!B39,""),"")</f>
      </c>
      <c r="W40" s="46">
        <f>IF(NI!E40&lt;&gt;"",NI!F40,"")</f>
      </c>
      <c r="X40" s="4"/>
      <c r="Y40" s="4"/>
    </row>
    <row r="41" spans="1:25" s="352" customFormat="1" ht="12.75">
      <c r="A41" s="341"/>
      <c r="B41" s="343"/>
      <c r="C41" s="343"/>
      <c r="D41" s="41" t="e">
        <f t="shared" si="3"/>
        <v>#N/A</v>
      </c>
      <c r="E41" s="214" t="str">
        <f t="shared" si="4"/>
        <v> Unavailable</v>
      </c>
      <c r="F41" s="347"/>
      <c r="G41" s="342"/>
      <c r="H41" s="342"/>
      <c r="I41" s="215">
        <f t="shared" si="5"/>
        <v>0</v>
      </c>
      <c r="J41" s="216">
        <v>83</v>
      </c>
      <c r="K41" s="340"/>
      <c r="L41" s="367">
        <f t="shared" si="0"/>
        <v>83</v>
      </c>
      <c r="M41" s="368">
        <f t="shared" si="6"/>
        <v>0</v>
      </c>
      <c r="N41" s="369">
        <f t="shared" si="7"/>
        <v>0</v>
      </c>
      <c r="O41" s="368">
        <f t="shared" si="8"/>
        <v>0</v>
      </c>
      <c r="P41" s="368" t="e">
        <f t="shared" si="9"/>
        <v>#N/A</v>
      </c>
      <c r="Q41" s="368" t="str">
        <f t="shared" si="10"/>
        <v> Unavailable</v>
      </c>
      <c r="R41" s="370">
        <f t="shared" si="15"/>
        <v>0</v>
      </c>
      <c r="S41" s="368">
        <f t="shared" si="11"/>
        <v>0</v>
      </c>
      <c r="T41" s="368">
        <f t="shared" si="12"/>
        <v>0</v>
      </c>
      <c r="U41" s="368">
        <f t="shared" si="13"/>
        <v>0</v>
      </c>
      <c r="V41" s="371">
        <f>IF(CSP!G40&lt;&gt;"nursery",IF(CSP!D40&gt;0,CSP!B40,""),"")</f>
      </c>
      <c r="W41" s="371">
        <f>IF(NI!E41&lt;&gt;"",NI!F41,"")</f>
      </c>
      <c r="X41" s="365"/>
      <c r="Y41" s="365"/>
    </row>
    <row r="42" spans="1:25" ht="12.75">
      <c r="A42" s="207"/>
      <c r="B42" s="212"/>
      <c r="C42" s="212"/>
      <c r="D42" s="41" t="e">
        <f t="shared" si="3"/>
        <v>#N/A</v>
      </c>
      <c r="E42" s="214" t="str">
        <f t="shared" si="4"/>
        <v> Unavailable</v>
      </c>
      <c r="F42" s="204"/>
      <c r="G42" s="212"/>
      <c r="H42" s="212"/>
      <c r="I42" s="215">
        <f t="shared" si="5"/>
        <v>0</v>
      </c>
      <c r="J42" s="216">
        <v>84</v>
      </c>
      <c r="K42" s="93"/>
      <c r="L42" s="4">
        <f t="shared" si="0"/>
        <v>84</v>
      </c>
      <c r="M42" s="44">
        <f t="shared" si="6"/>
        <v>0</v>
      </c>
      <c r="N42" s="45">
        <f t="shared" si="7"/>
        <v>0</v>
      </c>
      <c r="O42" s="44">
        <f t="shared" si="8"/>
        <v>0</v>
      </c>
      <c r="P42" s="44" t="e">
        <f t="shared" si="9"/>
        <v>#N/A</v>
      </c>
      <c r="Q42" s="44" t="str">
        <f t="shared" si="10"/>
        <v> Unavailable</v>
      </c>
      <c r="R42" s="87">
        <f t="shared" si="15"/>
        <v>0</v>
      </c>
      <c r="S42" s="44">
        <f t="shared" si="11"/>
        <v>0</v>
      </c>
      <c r="T42" s="44">
        <f t="shared" si="12"/>
        <v>0</v>
      </c>
      <c r="U42" s="44">
        <f t="shared" si="13"/>
        <v>0</v>
      </c>
      <c r="V42" s="46">
        <f>IF(CSP!G41&lt;&gt;"nursery",IF(CSP!D41&gt;0,CSP!B41,""),"")</f>
      </c>
      <c r="W42" s="46">
        <f>IF(NI!E42&lt;&gt;"",NI!F42,"")</f>
      </c>
      <c r="X42" s="18"/>
      <c r="Y42" s="18"/>
    </row>
    <row r="43" spans="1:25" ht="12.75">
      <c r="A43" s="207"/>
      <c r="B43" s="212"/>
      <c r="C43" s="213"/>
      <c r="D43" s="41" t="e">
        <f t="shared" si="3"/>
        <v>#N/A</v>
      </c>
      <c r="E43" s="214" t="str">
        <f t="shared" si="4"/>
        <v> Unavailable</v>
      </c>
      <c r="F43" s="204"/>
      <c r="G43" s="212"/>
      <c r="H43" s="212"/>
      <c r="I43" s="215">
        <f t="shared" si="5"/>
        <v>0</v>
      </c>
      <c r="J43" s="216">
        <v>85</v>
      </c>
      <c r="K43" s="93"/>
      <c r="L43" s="4">
        <f t="shared" si="0"/>
        <v>85</v>
      </c>
      <c r="M43" s="44">
        <f t="shared" si="6"/>
        <v>0</v>
      </c>
      <c r="N43" s="45">
        <f t="shared" si="7"/>
        <v>0</v>
      </c>
      <c r="O43" s="44">
        <f t="shared" si="8"/>
        <v>0</v>
      </c>
      <c r="P43" s="44" t="e">
        <f t="shared" si="9"/>
        <v>#N/A</v>
      </c>
      <c r="Q43" s="44" t="str">
        <f t="shared" si="10"/>
        <v> Unavailable</v>
      </c>
      <c r="R43" s="87">
        <f t="shared" si="15"/>
        <v>0</v>
      </c>
      <c r="S43" s="44">
        <f t="shared" si="11"/>
        <v>0</v>
      </c>
      <c r="T43" s="44">
        <f t="shared" si="12"/>
        <v>0</v>
      </c>
      <c r="U43" s="44">
        <f t="shared" si="13"/>
        <v>0</v>
      </c>
      <c r="V43" s="46">
        <f>IF(CSP!G42&lt;&gt;"nursery",IF(CSP!D42&gt;0,CSP!B42,""),"")</f>
      </c>
      <c r="W43" s="46">
        <f>IF(NI!E43&lt;&gt;"",NI!F43,"")</f>
      </c>
      <c r="X43" s="18"/>
      <c r="Y43" s="18"/>
    </row>
    <row r="44" spans="1:25" ht="12.75">
      <c r="A44" s="207"/>
      <c r="B44" s="212"/>
      <c r="C44" s="213"/>
      <c r="D44" s="41" t="e">
        <f t="shared" si="3"/>
        <v>#N/A</v>
      </c>
      <c r="E44" s="214" t="str">
        <f t="shared" si="4"/>
        <v> Unavailable</v>
      </c>
      <c r="F44" s="204"/>
      <c r="G44" s="212"/>
      <c r="H44" s="212"/>
      <c r="I44" s="215">
        <f t="shared" si="5"/>
        <v>0</v>
      </c>
      <c r="J44" s="216">
        <v>86</v>
      </c>
      <c r="K44" s="93"/>
      <c r="L44" s="4">
        <f t="shared" si="0"/>
        <v>86</v>
      </c>
      <c r="M44" s="44">
        <f t="shared" si="6"/>
        <v>0</v>
      </c>
      <c r="N44" s="45">
        <f t="shared" si="7"/>
        <v>0</v>
      </c>
      <c r="O44" s="44">
        <f t="shared" si="8"/>
        <v>0</v>
      </c>
      <c r="P44" s="44" t="e">
        <f t="shared" si="9"/>
        <v>#N/A</v>
      </c>
      <c r="Q44" s="44" t="str">
        <f t="shared" si="10"/>
        <v> Unavailable</v>
      </c>
      <c r="R44" s="87">
        <f t="shared" si="15"/>
        <v>0</v>
      </c>
      <c r="S44" s="44">
        <f t="shared" si="11"/>
        <v>0</v>
      </c>
      <c r="T44" s="44">
        <f t="shared" si="12"/>
        <v>0</v>
      </c>
      <c r="U44" s="44">
        <f t="shared" si="13"/>
        <v>0</v>
      </c>
      <c r="V44" s="46">
        <f>IF(CSP!G43&lt;&gt;"nursery",IF(CSP!D43&gt;0,CSP!B43,""),"")</f>
      </c>
      <c r="W44" s="46">
        <f>IF(NI!E44&lt;&gt;"",NI!F44,"")</f>
      </c>
      <c r="X44" s="4"/>
      <c r="Y44" s="18"/>
    </row>
    <row r="45" spans="1:25" ht="12.75">
      <c r="A45" s="207"/>
      <c r="B45" s="213"/>
      <c r="C45" s="212"/>
      <c r="D45" s="41" t="e">
        <f t="shared" si="3"/>
        <v>#N/A</v>
      </c>
      <c r="E45" s="214" t="str">
        <f t="shared" si="4"/>
        <v> Unavailable</v>
      </c>
      <c r="F45" s="204"/>
      <c r="G45" s="212"/>
      <c r="H45" s="212"/>
      <c r="I45" s="215">
        <f t="shared" si="5"/>
        <v>0</v>
      </c>
      <c r="J45" s="216">
        <v>87</v>
      </c>
      <c r="K45" s="93"/>
      <c r="L45" s="4">
        <f t="shared" si="0"/>
        <v>87</v>
      </c>
      <c r="M45" s="44">
        <f t="shared" si="6"/>
        <v>0</v>
      </c>
      <c r="N45" s="45">
        <f t="shared" si="7"/>
        <v>0</v>
      </c>
      <c r="O45" s="44">
        <f t="shared" si="8"/>
        <v>0</v>
      </c>
      <c r="P45" s="44" t="e">
        <f t="shared" si="9"/>
        <v>#N/A</v>
      </c>
      <c r="Q45" s="44" t="str">
        <f t="shared" si="10"/>
        <v> Unavailable</v>
      </c>
      <c r="R45" s="87">
        <f t="shared" si="15"/>
        <v>0</v>
      </c>
      <c r="S45" s="44">
        <f t="shared" si="11"/>
        <v>0</v>
      </c>
      <c r="T45" s="44">
        <f t="shared" si="12"/>
        <v>0</v>
      </c>
      <c r="U45" s="44">
        <f t="shared" si="13"/>
        <v>0</v>
      </c>
      <c r="V45" s="46">
        <f>IF(CSP!G44&lt;&gt;"nursery",IF(CSP!D44&gt;0,CSP!B44,""),"")</f>
      </c>
      <c r="W45" s="46">
        <f>IF(NI!E45&lt;&gt;"",NI!F45,"")</f>
      </c>
      <c r="X45" s="18"/>
      <c r="Y45" s="18"/>
    </row>
    <row r="46" spans="1:25" ht="12.75">
      <c r="A46" s="207"/>
      <c r="B46" s="212"/>
      <c r="C46" s="213"/>
      <c r="D46" s="41" t="e">
        <f t="shared" si="3"/>
        <v>#N/A</v>
      </c>
      <c r="E46" s="214" t="str">
        <f t="shared" si="4"/>
        <v> Unavailable</v>
      </c>
      <c r="F46" s="204"/>
      <c r="G46" s="212"/>
      <c r="H46" s="212"/>
      <c r="I46" s="215">
        <f t="shared" si="5"/>
        <v>0</v>
      </c>
      <c r="J46" s="216">
        <v>88</v>
      </c>
      <c r="K46" s="93"/>
      <c r="L46" s="4">
        <f t="shared" si="0"/>
        <v>88</v>
      </c>
      <c r="M46" s="44">
        <f t="shared" si="6"/>
        <v>0</v>
      </c>
      <c r="N46" s="45">
        <f t="shared" si="7"/>
        <v>0</v>
      </c>
      <c r="O46" s="44">
        <f t="shared" si="8"/>
        <v>0</v>
      </c>
      <c r="P46" s="44" t="e">
        <f t="shared" si="9"/>
        <v>#N/A</v>
      </c>
      <c r="Q46" s="44" t="str">
        <f t="shared" si="10"/>
        <v> Unavailable</v>
      </c>
      <c r="R46" s="87">
        <f t="shared" si="15"/>
        <v>0</v>
      </c>
      <c r="S46" s="44">
        <f t="shared" si="11"/>
        <v>0</v>
      </c>
      <c r="T46" s="44">
        <f t="shared" si="12"/>
        <v>0</v>
      </c>
      <c r="U46" s="44">
        <f t="shared" si="13"/>
        <v>0</v>
      </c>
      <c r="V46" s="46">
        <f>IF(CSP!G45&lt;&gt;"nursery",IF(CSP!D45&gt;0,CSP!B45,""),"")</f>
      </c>
      <c r="W46" s="46">
        <f>IF(NI!E46&lt;&gt;"",NI!F46,"")</f>
      </c>
      <c r="X46" s="18"/>
      <c r="Y46" s="18"/>
    </row>
    <row r="47" spans="1:25" ht="12.75">
      <c r="A47" s="207"/>
      <c r="B47" s="212"/>
      <c r="C47" s="213"/>
      <c r="D47" s="41" t="e">
        <f t="shared" si="3"/>
        <v>#N/A</v>
      </c>
      <c r="E47" s="214" t="str">
        <f t="shared" si="4"/>
        <v> Unavailable</v>
      </c>
      <c r="F47" s="204"/>
      <c r="G47" s="212"/>
      <c r="H47" s="212"/>
      <c r="I47" s="215">
        <f t="shared" si="5"/>
        <v>0</v>
      </c>
      <c r="J47" s="216">
        <v>89</v>
      </c>
      <c r="K47" s="93"/>
      <c r="L47" s="4">
        <f t="shared" si="0"/>
        <v>89</v>
      </c>
      <c r="M47" s="44">
        <f t="shared" si="6"/>
        <v>0</v>
      </c>
      <c r="N47" s="45">
        <f t="shared" si="7"/>
        <v>0</v>
      </c>
      <c r="O47" s="44">
        <f t="shared" si="8"/>
        <v>0</v>
      </c>
      <c r="P47" s="44" t="e">
        <f t="shared" si="9"/>
        <v>#N/A</v>
      </c>
      <c r="Q47" s="44" t="str">
        <f t="shared" si="10"/>
        <v> Unavailable</v>
      </c>
      <c r="R47" s="87">
        <f t="shared" si="15"/>
        <v>0</v>
      </c>
      <c r="S47" s="44">
        <f t="shared" si="11"/>
        <v>0</v>
      </c>
      <c r="T47" s="44">
        <f t="shared" si="12"/>
        <v>0</v>
      </c>
      <c r="U47" s="44">
        <f t="shared" si="13"/>
        <v>0</v>
      </c>
      <c r="V47" s="46">
        <f>IF(CSP!G46&lt;&gt;"nursery",IF(CSP!D46&gt;0,CSP!B46,""),"")</f>
      </c>
      <c r="W47" s="46">
        <f>IF(NI!E47&lt;&gt;"",NI!F47,"")</f>
      </c>
      <c r="X47" s="18"/>
      <c r="Y47" s="18"/>
    </row>
    <row r="48" spans="1:25" ht="12.75">
      <c r="A48" s="207"/>
      <c r="B48" s="212"/>
      <c r="C48" s="213"/>
      <c r="D48" s="41" t="e">
        <f t="shared" si="3"/>
        <v>#N/A</v>
      </c>
      <c r="E48" s="214" t="str">
        <f t="shared" si="4"/>
        <v> Unavailable</v>
      </c>
      <c r="F48" s="204"/>
      <c r="G48" s="212"/>
      <c r="H48" s="212"/>
      <c r="I48" s="215">
        <f t="shared" si="5"/>
        <v>0</v>
      </c>
      <c r="J48" s="216">
        <v>90</v>
      </c>
      <c r="K48" s="93"/>
      <c r="L48" s="4">
        <f t="shared" si="0"/>
        <v>90</v>
      </c>
      <c r="M48" s="44">
        <f t="shared" si="6"/>
        <v>0</v>
      </c>
      <c r="N48" s="45">
        <f t="shared" si="7"/>
        <v>0</v>
      </c>
      <c r="O48" s="44">
        <f t="shared" si="8"/>
        <v>0</v>
      </c>
      <c r="P48" s="44" t="e">
        <f t="shared" si="9"/>
        <v>#N/A</v>
      </c>
      <c r="Q48" s="44" t="str">
        <f t="shared" si="10"/>
        <v> Unavailable</v>
      </c>
      <c r="R48" s="87">
        <f t="shared" si="15"/>
        <v>0</v>
      </c>
      <c r="S48" s="44">
        <f t="shared" si="11"/>
        <v>0</v>
      </c>
      <c r="T48" s="44">
        <f t="shared" si="12"/>
        <v>0</v>
      </c>
      <c r="U48" s="44">
        <f t="shared" si="13"/>
        <v>0</v>
      </c>
      <c r="W48" s="46">
        <f>IF(NI!E48&lt;&gt;"",NI!F48,"")</f>
      </c>
      <c r="X48" s="4"/>
      <c r="Y48" s="18"/>
    </row>
    <row r="49" spans="1:25" ht="12.75">
      <c r="A49" s="207"/>
      <c r="B49" s="213"/>
      <c r="C49" s="213"/>
      <c r="D49" s="41" t="e">
        <f t="shared" si="3"/>
        <v>#N/A</v>
      </c>
      <c r="E49" s="214" t="str">
        <f t="shared" si="4"/>
        <v> Unavailable</v>
      </c>
      <c r="F49" s="204"/>
      <c r="G49" s="212"/>
      <c r="H49" s="212"/>
      <c r="I49" s="215">
        <f t="shared" si="5"/>
        <v>0</v>
      </c>
      <c r="J49" s="216">
        <v>91</v>
      </c>
      <c r="K49" s="93"/>
      <c r="L49" s="4">
        <f t="shared" si="0"/>
        <v>91</v>
      </c>
      <c r="M49" s="44">
        <f t="shared" si="6"/>
        <v>0</v>
      </c>
      <c r="N49" s="45">
        <f t="shared" si="7"/>
        <v>0</v>
      </c>
      <c r="O49" s="44">
        <f t="shared" si="8"/>
        <v>0</v>
      </c>
      <c r="P49" s="44" t="e">
        <f t="shared" si="9"/>
        <v>#N/A</v>
      </c>
      <c r="Q49" s="44" t="str">
        <f t="shared" si="10"/>
        <v> Unavailable</v>
      </c>
      <c r="R49" s="87">
        <f t="shared" si="15"/>
        <v>0</v>
      </c>
      <c r="S49" s="44">
        <f t="shared" si="11"/>
        <v>0</v>
      </c>
      <c r="T49" s="44">
        <f t="shared" si="12"/>
        <v>0</v>
      </c>
      <c r="U49" s="44">
        <f t="shared" si="13"/>
        <v>0</v>
      </c>
      <c r="W49" s="46">
        <f>IF(NI!E49&lt;&gt;"",NI!F49,"")</f>
      </c>
      <c r="X49" s="18"/>
      <c r="Y49" s="18"/>
    </row>
    <row r="50" spans="1:25" ht="12.75">
      <c r="A50" s="207"/>
      <c r="B50" s="212"/>
      <c r="C50" s="213"/>
      <c r="D50" s="41" t="e">
        <f t="shared" si="3"/>
        <v>#N/A</v>
      </c>
      <c r="E50" s="214" t="str">
        <f t="shared" si="4"/>
        <v> Unavailable</v>
      </c>
      <c r="F50" s="204"/>
      <c r="G50" s="212"/>
      <c r="H50" s="212"/>
      <c r="I50" s="215">
        <f t="shared" si="5"/>
        <v>0</v>
      </c>
      <c r="J50" s="216">
        <v>92</v>
      </c>
      <c r="K50" s="93"/>
      <c r="L50" s="4">
        <f t="shared" si="0"/>
        <v>92</v>
      </c>
      <c r="M50" s="44">
        <f t="shared" si="6"/>
        <v>0</v>
      </c>
      <c r="N50" s="45">
        <f t="shared" si="7"/>
        <v>0</v>
      </c>
      <c r="O50" s="44">
        <f t="shared" si="8"/>
        <v>0</v>
      </c>
      <c r="P50" s="44" t="e">
        <f t="shared" si="9"/>
        <v>#N/A</v>
      </c>
      <c r="Q50" s="44" t="str">
        <f t="shared" si="10"/>
        <v> Unavailable</v>
      </c>
      <c r="R50" s="87">
        <f t="shared" si="15"/>
        <v>0</v>
      </c>
      <c r="S50" s="44">
        <f t="shared" si="11"/>
        <v>0</v>
      </c>
      <c r="T50" s="44">
        <f t="shared" si="12"/>
        <v>0</v>
      </c>
      <c r="U50" s="44">
        <f t="shared" si="13"/>
        <v>0</v>
      </c>
      <c r="W50" s="46">
        <f>IF(NI!E50&lt;&gt;"",NI!F50,"")</f>
      </c>
      <c r="X50" s="18"/>
      <c r="Y50" s="18"/>
    </row>
    <row r="51" spans="1:25" ht="12.75">
      <c r="A51" s="207"/>
      <c r="B51" s="212"/>
      <c r="C51" s="213"/>
      <c r="D51" s="41" t="e">
        <f t="shared" si="3"/>
        <v>#N/A</v>
      </c>
      <c r="E51" s="214" t="str">
        <f t="shared" si="4"/>
        <v> Unavailable</v>
      </c>
      <c r="F51" s="204"/>
      <c r="G51" s="212"/>
      <c r="H51" s="212"/>
      <c r="I51" s="215">
        <f t="shared" si="5"/>
        <v>0</v>
      </c>
      <c r="J51" s="216">
        <v>93</v>
      </c>
      <c r="K51" s="93"/>
      <c r="L51" s="4">
        <f t="shared" si="0"/>
        <v>93</v>
      </c>
      <c r="M51" s="44">
        <f t="shared" si="6"/>
        <v>0</v>
      </c>
      <c r="N51" s="45">
        <f t="shared" si="7"/>
        <v>0</v>
      </c>
      <c r="O51" s="44">
        <f t="shared" si="8"/>
        <v>0</v>
      </c>
      <c r="P51" s="44" t="e">
        <f t="shared" si="9"/>
        <v>#N/A</v>
      </c>
      <c r="Q51" s="44" t="str">
        <f t="shared" si="10"/>
        <v> Unavailable</v>
      </c>
      <c r="R51" s="87">
        <f t="shared" si="15"/>
        <v>0</v>
      </c>
      <c r="S51" s="44">
        <f t="shared" si="11"/>
        <v>0</v>
      </c>
      <c r="T51" s="44">
        <f t="shared" si="12"/>
        <v>0</v>
      </c>
      <c r="U51" s="44">
        <f t="shared" si="13"/>
        <v>0</v>
      </c>
      <c r="W51" s="46">
        <f>IF(NI!E51&lt;&gt;"",NI!F51,"")</f>
      </c>
      <c r="X51" s="18"/>
      <c r="Y51" s="18"/>
    </row>
    <row r="52" spans="1:25" s="352" customFormat="1" ht="12.75">
      <c r="A52" s="341"/>
      <c r="B52" s="343"/>
      <c r="C52" s="343"/>
      <c r="D52" s="41" t="e">
        <f t="shared" si="3"/>
        <v>#N/A</v>
      </c>
      <c r="E52" s="214" t="str">
        <f t="shared" si="4"/>
        <v> Unavailable</v>
      </c>
      <c r="F52" s="347"/>
      <c r="G52" s="342"/>
      <c r="H52" s="342"/>
      <c r="I52" s="215">
        <f t="shared" si="5"/>
        <v>0</v>
      </c>
      <c r="J52" s="216">
        <v>94</v>
      </c>
      <c r="K52" s="340"/>
      <c r="L52" s="367">
        <f t="shared" si="0"/>
        <v>94</v>
      </c>
      <c r="M52" s="368">
        <f t="shared" si="6"/>
        <v>0</v>
      </c>
      <c r="N52" s="369">
        <f t="shared" si="7"/>
        <v>0</v>
      </c>
      <c r="O52" s="368">
        <f t="shared" si="8"/>
        <v>0</v>
      </c>
      <c r="P52" s="368" t="e">
        <f t="shared" si="9"/>
        <v>#N/A</v>
      </c>
      <c r="Q52" s="368" t="str">
        <f t="shared" si="10"/>
        <v> Unavailable</v>
      </c>
      <c r="R52" s="370">
        <f t="shared" si="15"/>
        <v>0</v>
      </c>
      <c r="S52" s="368">
        <f t="shared" si="11"/>
        <v>0</v>
      </c>
      <c r="T52" s="368">
        <f t="shared" si="12"/>
        <v>0</v>
      </c>
      <c r="U52" s="368">
        <f t="shared" si="13"/>
        <v>0</v>
      </c>
      <c r="V52" s="365"/>
      <c r="W52" s="371">
        <f>IF(NI!E52&lt;&gt;"",NI!F52,"")</f>
      </c>
      <c r="X52" s="367"/>
      <c r="Y52" s="365"/>
    </row>
    <row r="53" spans="1:25" ht="12.75">
      <c r="A53" s="341"/>
      <c r="B53" s="342"/>
      <c r="C53" s="343"/>
      <c r="D53" s="41" t="e">
        <f t="shared" si="3"/>
        <v>#N/A</v>
      </c>
      <c r="E53" s="214" t="str">
        <f t="shared" si="4"/>
        <v> Unavailable</v>
      </c>
      <c r="F53" s="204"/>
      <c r="G53" s="212"/>
      <c r="H53" s="212"/>
      <c r="I53" s="215">
        <f t="shared" si="5"/>
        <v>0</v>
      </c>
      <c r="J53" s="216">
        <v>95</v>
      </c>
      <c r="K53" s="93"/>
      <c r="L53" s="4">
        <f t="shared" si="0"/>
        <v>95</v>
      </c>
      <c r="M53" s="44">
        <f t="shared" si="6"/>
        <v>0</v>
      </c>
      <c r="N53" s="45">
        <f t="shared" si="7"/>
        <v>0</v>
      </c>
      <c r="O53" s="44">
        <f t="shared" si="8"/>
        <v>0</v>
      </c>
      <c r="P53" s="44" t="e">
        <f t="shared" si="9"/>
        <v>#N/A</v>
      </c>
      <c r="Q53" s="44" t="str">
        <f t="shared" si="10"/>
        <v> Unavailable</v>
      </c>
      <c r="R53" s="87">
        <f t="shared" si="15"/>
        <v>0</v>
      </c>
      <c r="S53" s="44">
        <f t="shared" si="11"/>
        <v>0</v>
      </c>
      <c r="T53" s="44">
        <f t="shared" si="12"/>
        <v>0</v>
      </c>
      <c r="U53" s="44">
        <f t="shared" si="13"/>
        <v>0</v>
      </c>
      <c r="W53" s="46">
        <f>IF(NI!E53&lt;&gt;"",NI!F53,"")</f>
      </c>
      <c r="X53" s="18"/>
      <c r="Y53" s="18"/>
    </row>
    <row r="54" spans="1:25" ht="12.75">
      <c r="A54" s="341"/>
      <c r="B54" s="342"/>
      <c r="C54" s="343"/>
      <c r="D54" s="41" t="e">
        <f t="shared" si="3"/>
        <v>#N/A</v>
      </c>
      <c r="E54" s="214" t="str">
        <f t="shared" si="4"/>
        <v> Unavailable</v>
      </c>
      <c r="F54" s="204"/>
      <c r="G54" s="212"/>
      <c r="H54" s="212"/>
      <c r="I54" s="215">
        <f t="shared" si="5"/>
        <v>0</v>
      </c>
      <c r="J54" s="216">
        <v>96</v>
      </c>
      <c r="K54" s="93"/>
      <c r="L54" s="4">
        <f t="shared" si="0"/>
        <v>96</v>
      </c>
      <c r="M54" s="44">
        <f t="shared" si="6"/>
        <v>0</v>
      </c>
      <c r="N54" s="45">
        <f t="shared" si="7"/>
        <v>0</v>
      </c>
      <c r="O54" s="44">
        <f t="shared" si="8"/>
        <v>0</v>
      </c>
      <c r="P54" s="44" t="e">
        <f t="shared" si="9"/>
        <v>#N/A</v>
      </c>
      <c r="Q54" s="44" t="str">
        <f t="shared" si="10"/>
        <v> Unavailable</v>
      </c>
      <c r="R54" s="87">
        <f t="shared" si="15"/>
        <v>0</v>
      </c>
      <c r="S54" s="44">
        <f t="shared" si="11"/>
        <v>0</v>
      </c>
      <c r="T54" s="44">
        <f t="shared" si="12"/>
        <v>0</v>
      </c>
      <c r="U54" s="44">
        <f t="shared" si="13"/>
        <v>0</v>
      </c>
      <c r="W54" s="46">
        <f>IF(NI!E54&lt;&gt;"",NI!F54,"")</f>
      </c>
      <c r="X54" s="18"/>
      <c r="Y54" s="18"/>
    </row>
    <row r="55" spans="1:25" ht="12.75">
      <c r="A55" s="341"/>
      <c r="B55" s="343"/>
      <c r="C55" s="343"/>
      <c r="D55" s="41" t="e">
        <f t="shared" si="3"/>
        <v>#N/A</v>
      </c>
      <c r="E55" s="214" t="str">
        <f t="shared" si="4"/>
        <v> Unavailable</v>
      </c>
      <c r="F55" s="204"/>
      <c r="G55" s="212"/>
      <c r="H55" s="212"/>
      <c r="I55" s="215">
        <f t="shared" si="5"/>
        <v>0</v>
      </c>
      <c r="J55" s="216">
        <v>97</v>
      </c>
      <c r="K55" s="93"/>
      <c r="L55" s="4">
        <f t="shared" si="0"/>
        <v>97</v>
      </c>
      <c r="M55" s="44">
        <f t="shared" si="6"/>
        <v>0</v>
      </c>
      <c r="N55" s="45">
        <f t="shared" si="7"/>
        <v>0</v>
      </c>
      <c r="O55" s="44">
        <f t="shared" si="8"/>
        <v>0</v>
      </c>
      <c r="P55" s="44" t="e">
        <f t="shared" si="9"/>
        <v>#N/A</v>
      </c>
      <c r="Q55" s="44" t="str">
        <f t="shared" si="10"/>
        <v> Unavailable</v>
      </c>
      <c r="R55" s="87">
        <f t="shared" si="15"/>
        <v>0</v>
      </c>
      <c r="S55" s="44">
        <f t="shared" si="11"/>
        <v>0</v>
      </c>
      <c r="T55" s="44">
        <f t="shared" si="12"/>
        <v>0</v>
      </c>
      <c r="U55" s="44">
        <f t="shared" si="13"/>
        <v>0</v>
      </c>
      <c r="W55" s="46">
        <f>IF(NI!E55&lt;&gt;"",NI!F55,"")</f>
      </c>
      <c r="X55" s="18"/>
      <c r="Y55" s="18"/>
    </row>
    <row r="56" spans="1:25" ht="12.75">
      <c r="A56" s="341"/>
      <c r="B56" s="342"/>
      <c r="C56" s="343"/>
      <c r="D56" s="41" t="e">
        <f t="shared" si="3"/>
        <v>#N/A</v>
      </c>
      <c r="E56" s="214" t="str">
        <f t="shared" si="4"/>
        <v> Unavailable</v>
      </c>
      <c r="F56" s="204"/>
      <c r="G56" s="212"/>
      <c r="H56" s="212"/>
      <c r="I56" s="215">
        <f t="shared" si="5"/>
        <v>0</v>
      </c>
      <c r="J56" s="216">
        <v>98</v>
      </c>
      <c r="K56" s="93"/>
      <c r="L56" s="4">
        <f t="shared" si="0"/>
        <v>98</v>
      </c>
      <c r="M56" s="44">
        <f t="shared" si="6"/>
        <v>0</v>
      </c>
      <c r="N56" s="45">
        <f t="shared" si="7"/>
        <v>0</v>
      </c>
      <c r="O56" s="44">
        <f t="shared" si="8"/>
        <v>0</v>
      </c>
      <c r="P56" s="44" t="e">
        <f t="shared" si="9"/>
        <v>#N/A</v>
      </c>
      <c r="Q56" s="44" t="str">
        <f t="shared" si="10"/>
        <v> Unavailable</v>
      </c>
      <c r="R56" s="87">
        <f t="shared" si="15"/>
        <v>0</v>
      </c>
      <c r="S56" s="44">
        <f t="shared" si="11"/>
        <v>0</v>
      </c>
      <c r="T56" s="44">
        <f t="shared" si="12"/>
        <v>0</v>
      </c>
      <c r="U56" s="44">
        <f t="shared" si="13"/>
        <v>0</v>
      </c>
      <c r="W56" s="46">
        <f>IF(NI!E56&lt;&gt;"",NI!F56,"")</f>
      </c>
      <c r="X56" s="4"/>
      <c r="Y56" s="18"/>
    </row>
    <row r="57" spans="1:25" ht="12.75">
      <c r="A57" s="341"/>
      <c r="B57" s="342"/>
      <c r="C57" s="343"/>
      <c r="D57" s="41" t="e">
        <f t="shared" si="3"/>
        <v>#N/A</v>
      </c>
      <c r="E57" s="214" t="str">
        <f t="shared" si="4"/>
        <v> Unavailable</v>
      </c>
      <c r="F57" s="204"/>
      <c r="G57" s="212"/>
      <c r="H57" s="212"/>
      <c r="I57" s="215">
        <f t="shared" si="5"/>
        <v>0</v>
      </c>
      <c r="J57" s="216">
        <v>99</v>
      </c>
      <c r="K57" s="93"/>
      <c r="L57" s="4">
        <f t="shared" si="0"/>
        <v>99</v>
      </c>
      <c r="M57" s="44">
        <f t="shared" si="6"/>
        <v>0</v>
      </c>
      <c r="N57" s="45">
        <f t="shared" si="7"/>
        <v>0</v>
      </c>
      <c r="O57" s="44">
        <f t="shared" si="8"/>
        <v>0</v>
      </c>
      <c r="P57" s="44" t="e">
        <f t="shared" si="9"/>
        <v>#N/A</v>
      </c>
      <c r="Q57" s="44" t="str">
        <f t="shared" si="10"/>
        <v> Unavailable</v>
      </c>
      <c r="R57" s="87">
        <f t="shared" si="15"/>
        <v>0</v>
      </c>
      <c r="S57" s="44">
        <f t="shared" si="11"/>
        <v>0</v>
      </c>
      <c r="T57" s="44">
        <f t="shared" si="12"/>
        <v>0</v>
      </c>
      <c r="U57" s="44">
        <f t="shared" si="13"/>
        <v>0</v>
      </c>
      <c r="W57" s="46"/>
      <c r="X57" s="18"/>
      <c r="Y57" s="18"/>
    </row>
    <row r="58" spans="1:25" ht="12.75">
      <c r="A58" s="341"/>
      <c r="B58" s="342"/>
      <c r="C58" s="343"/>
      <c r="D58" s="41" t="e">
        <f t="shared" si="3"/>
        <v>#N/A</v>
      </c>
      <c r="E58" s="214" t="str">
        <f t="shared" si="4"/>
        <v> Unavailable</v>
      </c>
      <c r="F58" s="204"/>
      <c r="G58" s="212"/>
      <c r="H58" s="212"/>
      <c r="I58" s="215">
        <f t="shared" si="5"/>
        <v>0</v>
      </c>
      <c r="J58" s="216">
        <v>100</v>
      </c>
      <c r="K58" s="93"/>
      <c r="L58" s="4">
        <f t="shared" si="0"/>
        <v>100</v>
      </c>
      <c r="M58" s="44">
        <f t="shared" si="6"/>
        <v>0</v>
      </c>
      <c r="N58" s="45">
        <f t="shared" si="7"/>
        <v>0</v>
      </c>
      <c r="O58" s="44">
        <f t="shared" si="8"/>
        <v>0</v>
      </c>
      <c r="P58" s="44" t="e">
        <f t="shared" si="9"/>
        <v>#N/A</v>
      </c>
      <c r="Q58" s="44" t="str">
        <f t="shared" si="10"/>
        <v> Unavailable</v>
      </c>
      <c r="R58" s="87">
        <f t="shared" si="15"/>
        <v>0</v>
      </c>
      <c r="S58" s="44">
        <f t="shared" si="11"/>
        <v>0</v>
      </c>
      <c r="T58" s="44">
        <f t="shared" si="12"/>
        <v>0</v>
      </c>
      <c r="U58" s="44">
        <f t="shared" si="13"/>
        <v>0</v>
      </c>
      <c r="W58" s="18"/>
      <c r="X58" s="4"/>
      <c r="Y58" s="18"/>
    </row>
    <row r="59" spans="1:25" ht="12.75">
      <c r="A59" s="341"/>
      <c r="B59" s="343"/>
      <c r="C59" s="343"/>
      <c r="D59" s="41" t="e">
        <f t="shared" si="3"/>
        <v>#N/A</v>
      </c>
      <c r="E59" s="214" t="str">
        <f t="shared" si="4"/>
        <v> Unavailable</v>
      </c>
      <c r="F59" s="204"/>
      <c r="G59" s="212"/>
      <c r="H59" s="212"/>
      <c r="I59" s="215">
        <f t="shared" si="5"/>
        <v>0</v>
      </c>
      <c r="J59" s="216">
        <v>101</v>
      </c>
      <c r="K59" s="93"/>
      <c r="L59" s="4">
        <f t="shared" si="0"/>
        <v>101</v>
      </c>
      <c r="M59" s="44">
        <f t="shared" si="6"/>
        <v>0</v>
      </c>
      <c r="N59" s="45">
        <f t="shared" si="7"/>
        <v>0</v>
      </c>
      <c r="O59" s="44">
        <f t="shared" si="8"/>
        <v>0</v>
      </c>
      <c r="P59" s="44" t="e">
        <f t="shared" si="9"/>
        <v>#N/A</v>
      </c>
      <c r="Q59" s="44" t="str">
        <f t="shared" si="10"/>
        <v> Unavailable</v>
      </c>
      <c r="R59" s="87">
        <f t="shared" si="15"/>
        <v>0</v>
      </c>
      <c r="S59" s="44">
        <f t="shared" si="11"/>
        <v>0</v>
      </c>
      <c r="T59" s="44">
        <f t="shared" si="12"/>
        <v>0</v>
      </c>
      <c r="U59" s="44">
        <f t="shared" si="13"/>
        <v>0</v>
      </c>
      <c r="W59" s="18"/>
      <c r="X59" s="18"/>
      <c r="Y59" s="18"/>
    </row>
    <row r="60" spans="1:25" ht="12.75">
      <c r="A60" s="341"/>
      <c r="B60" s="342"/>
      <c r="C60" s="343"/>
      <c r="D60" s="41" t="e">
        <f t="shared" si="3"/>
        <v>#N/A</v>
      </c>
      <c r="E60" s="214" t="str">
        <f t="shared" si="4"/>
        <v> Unavailable</v>
      </c>
      <c r="F60" s="204"/>
      <c r="G60" s="212"/>
      <c r="H60" s="212"/>
      <c r="I60" s="215">
        <f t="shared" si="5"/>
        <v>0</v>
      </c>
      <c r="J60" s="216">
        <v>102</v>
      </c>
      <c r="K60" s="93"/>
      <c r="L60" s="4">
        <f t="shared" si="0"/>
        <v>102</v>
      </c>
      <c r="M60" s="44">
        <f t="shared" si="6"/>
        <v>0</v>
      </c>
      <c r="N60" s="45">
        <f t="shared" si="7"/>
        <v>0</v>
      </c>
      <c r="O60" s="44">
        <f t="shared" si="8"/>
        <v>0</v>
      </c>
      <c r="P60" s="44" t="e">
        <f t="shared" si="9"/>
        <v>#N/A</v>
      </c>
      <c r="Q60" s="44" t="str">
        <f t="shared" si="10"/>
        <v> Unavailable</v>
      </c>
      <c r="R60" s="87">
        <f aca="true" t="shared" si="16" ref="R60:R71">F60</f>
        <v>0</v>
      </c>
      <c r="S60" s="44">
        <f t="shared" si="11"/>
        <v>0</v>
      </c>
      <c r="T60" s="44">
        <f t="shared" si="12"/>
        <v>0</v>
      </c>
      <c r="U60" s="44">
        <f t="shared" si="13"/>
        <v>0</v>
      </c>
      <c r="W60" s="18"/>
      <c r="X60" s="18"/>
      <c r="Y60" s="18"/>
    </row>
    <row r="61" spans="1:25" ht="12.75">
      <c r="A61" s="341"/>
      <c r="B61" s="342"/>
      <c r="C61" s="343"/>
      <c r="D61" s="41" t="e">
        <f t="shared" si="3"/>
        <v>#N/A</v>
      </c>
      <c r="E61" s="214" t="str">
        <f t="shared" si="4"/>
        <v> Unavailable</v>
      </c>
      <c r="F61" s="204"/>
      <c r="G61" s="212"/>
      <c r="H61" s="212"/>
      <c r="I61" s="215">
        <f t="shared" si="5"/>
        <v>0</v>
      </c>
      <c r="J61" s="216">
        <v>103</v>
      </c>
      <c r="K61" s="93"/>
      <c r="L61" s="4">
        <f t="shared" si="0"/>
        <v>103</v>
      </c>
      <c r="M61" s="44">
        <f t="shared" si="6"/>
        <v>0</v>
      </c>
      <c r="N61" s="45">
        <f t="shared" si="7"/>
        <v>0</v>
      </c>
      <c r="O61" s="44">
        <f t="shared" si="8"/>
        <v>0</v>
      </c>
      <c r="P61" s="44" t="e">
        <f t="shared" si="9"/>
        <v>#N/A</v>
      </c>
      <c r="Q61" s="44" t="str">
        <f t="shared" si="10"/>
        <v> Unavailable</v>
      </c>
      <c r="R61" s="87">
        <f t="shared" si="16"/>
        <v>0</v>
      </c>
      <c r="S61" s="44">
        <f t="shared" si="11"/>
        <v>0</v>
      </c>
      <c r="T61" s="44">
        <f t="shared" si="12"/>
        <v>0</v>
      </c>
      <c r="U61" s="44">
        <f t="shared" si="13"/>
        <v>0</v>
      </c>
      <c r="W61" s="18"/>
      <c r="X61" s="18"/>
      <c r="Y61" s="18"/>
    </row>
    <row r="62" spans="1:25" ht="12.75">
      <c r="A62" s="341"/>
      <c r="B62" s="343"/>
      <c r="C62" s="343"/>
      <c r="D62" s="41" t="e">
        <f t="shared" si="3"/>
        <v>#N/A</v>
      </c>
      <c r="E62" s="214" t="str">
        <f t="shared" si="4"/>
        <v> Unavailable</v>
      </c>
      <c r="F62" s="204"/>
      <c r="G62" s="212"/>
      <c r="H62" s="212"/>
      <c r="I62" s="215">
        <f t="shared" si="5"/>
        <v>0</v>
      </c>
      <c r="J62" s="216">
        <v>104</v>
      </c>
      <c r="K62" s="93"/>
      <c r="L62" s="4">
        <f t="shared" si="0"/>
        <v>104</v>
      </c>
      <c r="M62" s="44">
        <f t="shared" si="6"/>
        <v>0</v>
      </c>
      <c r="N62" s="45">
        <f t="shared" si="7"/>
        <v>0</v>
      </c>
      <c r="O62" s="44">
        <f t="shared" si="8"/>
        <v>0</v>
      </c>
      <c r="P62" s="44" t="e">
        <f t="shared" si="9"/>
        <v>#N/A</v>
      </c>
      <c r="Q62" s="44" t="str">
        <f t="shared" si="10"/>
        <v> Unavailable</v>
      </c>
      <c r="R62" s="87">
        <f t="shared" si="16"/>
        <v>0</v>
      </c>
      <c r="S62" s="44">
        <f t="shared" si="11"/>
        <v>0</v>
      </c>
      <c r="T62" s="44">
        <f t="shared" si="12"/>
        <v>0</v>
      </c>
      <c r="U62" s="44">
        <f t="shared" si="13"/>
        <v>0</v>
      </c>
      <c r="W62" s="18"/>
      <c r="X62" s="4"/>
      <c r="Y62" s="18"/>
    </row>
    <row r="63" spans="1:25" ht="12.75">
      <c r="A63" s="341"/>
      <c r="B63" s="342"/>
      <c r="C63" s="343"/>
      <c r="D63" s="41" t="e">
        <f t="shared" si="3"/>
        <v>#N/A</v>
      </c>
      <c r="E63" s="214" t="str">
        <f t="shared" si="4"/>
        <v> Unavailable</v>
      </c>
      <c r="F63" s="204"/>
      <c r="G63" s="212"/>
      <c r="H63" s="212"/>
      <c r="I63" s="215">
        <f t="shared" si="5"/>
        <v>0</v>
      </c>
      <c r="J63" s="216">
        <v>105</v>
      </c>
      <c r="K63" s="93"/>
      <c r="L63" s="4">
        <f t="shared" si="0"/>
        <v>105</v>
      </c>
      <c r="M63" s="44">
        <f t="shared" si="6"/>
        <v>0</v>
      </c>
      <c r="N63" s="45">
        <f t="shared" si="7"/>
        <v>0</v>
      </c>
      <c r="O63" s="44">
        <f t="shared" si="8"/>
        <v>0</v>
      </c>
      <c r="P63" s="44" t="e">
        <f t="shared" si="9"/>
        <v>#N/A</v>
      </c>
      <c r="Q63" s="44" t="str">
        <f t="shared" si="10"/>
        <v> Unavailable</v>
      </c>
      <c r="R63" s="87">
        <f t="shared" si="16"/>
        <v>0</v>
      </c>
      <c r="S63" s="44">
        <f t="shared" si="11"/>
        <v>0</v>
      </c>
      <c r="T63" s="44">
        <f t="shared" si="12"/>
        <v>0</v>
      </c>
      <c r="U63" s="44">
        <f t="shared" si="13"/>
        <v>0</v>
      </c>
      <c r="W63" s="18"/>
      <c r="X63" s="18"/>
      <c r="Y63" s="18"/>
    </row>
    <row r="64" spans="1:25" ht="12.75">
      <c r="A64" s="341"/>
      <c r="B64" s="342"/>
      <c r="C64" s="343"/>
      <c r="D64" s="41" t="e">
        <f t="shared" si="3"/>
        <v>#N/A</v>
      </c>
      <c r="E64" s="214" t="str">
        <f t="shared" si="4"/>
        <v> Unavailable</v>
      </c>
      <c r="F64" s="204"/>
      <c r="G64" s="212"/>
      <c r="H64" s="212"/>
      <c r="I64" s="215">
        <f t="shared" si="5"/>
        <v>0</v>
      </c>
      <c r="J64" s="216">
        <v>106</v>
      </c>
      <c r="K64" s="93"/>
      <c r="L64" s="4">
        <f t="shared" si="0"/>
        <v>106</v>
      </c>
      <c r="M64" s="44">
        <f t="shared" si="6"/>
        <v>0</v>
      </c>
      <c r="N64" s="45">
        <f t="shared" si="7"/>
        <v>0</v>
      </c>
      <c r="O64" s="44">
        <f t="shared" si="8"/>
        <v>0</v>
      </c>
      <c r="P64" s="44" t="e">
        <f t="shared" si="9"/>
        <v>#N/A</v>
      </c>
      <c r="Q64" s="44" t="str">
        <f t="shared" si="10"/>
        <v> Unavailable</v>
      </c>
      <c r="R64" s="87">
        <f t="shared" si="16"/>
        <v>0</v>
      </c>
      <c r="S64" s="44">
        <f t="shared" si="11"/>
        <v>0</v>
      </c>
      <c r="T64" s="44">
        <f t="shared" si="12"/>
        <v>0</v>
      </c>
      <c r="U64" s="44">
        <f t="shared" si="13"/>
        <v>0</v>
      </c>
      <c r="W64" s="18"/>
      <c r="X64" s="4"/>
      <c r="Y64" s="18"/>
    </row>
    <row r="65" spans="1:25" ht="12.75">
      <c r="A65" s="341"/>
      <c r="B65" s="343"/>
      <c r="C65" s="343"/>
      <c r="D65" s="41" t="e">
        <f t="shared" si="3"/>
        <v>#N/A</v>
      </c>
      <c r="E65" s="214" t="str">
        <f t="shared" si="4"/>
        <v> Unavailable</v>
      </c>
      <c r="F65" s="204"/>
      <c r="G65" s="212"/>
      <c r="H65" s="212"/>
      <c r="I65" s="215">
        <f t="shared" si="5"/>
        <v>0</v>
      </c>
      <c r="J65" s="216">
        <v>107</v>
      </c>
      <c r="K65" s="93"/>
      <c r="L65" s="4">
        <f t="shared" si="0"/>
        <v>107</v>
      </c>
      <c r="M65" s="44">
        <f t="shared" si="6"/>
        <v>0</v>
      </c>
      <c r="N65" s="45">
        <f t="shared" si="7"/>
        <v>0</v>
      </c>
      <c r="O65" s="44">
        <f t="shared" si="8"/>
        <v>0</v>
      </c>
      <c r="P65" s="44" t="e">
        <f t="shared" si="9"/>
        <v>#N/A</v>
      </c>
      <c r="Q65" s="44" t="str">
        <f t="shared" si="10"/>
        <v> Unavailable</v>
      </c>
      <c r="R65" s="87">
        <f t="shared" si="16"/>
        <v>0</v>
      </c>
      <c r="S65" s="44">
        <f t="shared" si="11"/>
        <v>0</v>
      </c>
      <c r="T65" s="44">
        <f t="shared" si="12"/>
        <v>0</v>
      </c>
      <c r="U65" s="44">
        <f t="shared" si="13"/>
        <v>0</v>
      </c>
      <c r="W65" s="18"/>
      <c r="X65" s="18"/>
      <c r="Y65" s="18"/>
    </row>
    <row r="66" spans="1:25" ht="12.75">
      <c r="A66" s="341"/>
      <c r="B66" s="342"/>
      <c r="C66" s="343"/>
      <c r="D66" s="41" t="e">
        <f t="shared" si="3"/>
        <v>#N/A</v>
      </c>
      <c r="E66" s="214" t="str">
        <f t="shared" si="4"/>
        <v> Unavailable</v>
      </c>
      <c r="F66" s="204"/>
      <c r="G66" s="212"/>
      <c r="H66" s="212"/>
      <c r="I66" s="215">
        <f t="shared" si="5"/>
        <v>0</v>
      </c>
      <c r="J66" s="216">
        <v>108</v>
      </c>
      <c r="K66" s="93"/>
      <c r="L66" s="4">
        <f t="shared" si="0"/>
        <v>108</v>
      </c>
      <c r="M66" s="44">
        <f t="shared" si="6"/>
        <v>0</v>
      </c>
      <c r="N66" s="45">
        <f t="shared" si="7"/>
        <v>0</v>
      </c>
      <c r="O66" s="44">
        <f t="shared" si="8"/>
        <v>0</v>
      </c>
      <c r="P66" s="44" t="e">
        <f t="shared" si="9"/>
        <v>#N/A</v>
      </c>
      <c r="Q66" s="44" t="str">
        <f t="shared" si="10"/>
        <v> Unavailable</v>
      </c>
      <c r="R66" s="87">
        <f t="shared" si="16"/>
        <v>0</v>
      </c>
      <c r="S66" s="44">
        <f t="shared" si="11"/>
        <v>0</v>
      </c>
      <c r="T66" s="44">
        <f t="shared" si="12"/>
        <v>0</v>
      </c>
      <c r="U66" s="44">
        <f t="shared" si="13"/>
        <v>0</v>
      </c>
      <c r="W66" s="18"/>
      <c r="X66" s="18"/>
      <c r="Y66" s="18"/>
    </row>
    <row r="67" spans="1:25" ht="12.75">
      <c r="A67" s="341"/>
      <c r="B67" s="342"/>
      <c r="C67" s="343"/>
      <c r="D67" s="41" t="e">
        <f t="shared" si="3"/>
        <v>#N/A</v>
      </c>
      <c r="E67" s="214" t="str">
        <f t="shared" si="4"/>
        <v> Unavailable</v>
      </c>
      <c r="F67" s="204"/>
      <c r="G67" s="212"/>
      <c r="H67" s="212"/>
      <c r="I67" s="215">
        <f t="shared" si="5"/>
        <v>0</v>
      </c>
      <c r="J67" s="216">
        <v>109</v>
      </c>
      <c r="K67" s="93"/>
      <c r="L67" s="4">
        <f t="shared" si="0"/>
        <v>109</v>
      </c>
      <c r="M67" s="44">
        <f t="shared" si="6"/>
        <v>0</v>
      </c>
      <c r="N67" s="45">
        <f t="shared" si="7"/>
        <v>0</v>
      </c>
      <c r="O67" s="44">
        <f t="shared" si="8"/>
        <v>0</v>
      </c>
      <c r="P67" s="44" t="e">
        <f t="shared" si="9"/>
        <v>#N/A</v>
      </c>
      <c r="Q67" s="44" t="str">
        <f t="shared" si="10"/>
        <v> Unavailable</v>
      </c>
      <c r="R67" s="87">
        <f t="shared" si="16"/>
        <v>0</v>
      </c>
      <c r="S67" s="44">
        <f t="shared" si="11"/>
        <v>0</v>
      </c>
      <c r="T67" s="44">
        <f t="shared" si="12"/>
        <v>0</v>
      </c>
      <c r="U67" s="44">
        <f t="shared" si="13"/>
        <v>0</v>
      </c>
      <c r="W67" s="18"/>
      <c r="X67" s="18"/>
      <c r="Y67" s="18"/>
    </row>
    <row r="68" spans="1:25" ht="12.75">
      <c r="A68" s="341"/>
      <c r="B68" s="342"/>
      <c r="C68" s="343"/>
      <c r="D68" s="41" t="e">
        <f t="shared" si="3"/>
        <v>#N/A</v>
      </c>
      <c r="E68" s="214" t="str">
        <f t="shared" si="4"/>
        <v> Unavailable</v>
      </c>
      <c r="F68" s="204"/>
      <c r="G68" s="212"/>
      <c r="H68" s="212"/>
      <c r="I68" s="215">
        <f t="shared" si="5"/>
        <v>0</v>
      </c>
      <c r="J68" s="216">
        <v>110</v>
      </c>
      <c r="K68" s="93"/>
      <c r="L68" s="4">
        <f t="shared" si="0"/>
        <v>110</v>
      </c>
      <c r="M68" s="44">
        <f t="shared" si="6"/>
        <v>0</v>
      </c>
      <c r="N68" s="45">
        <f t="shared" si="7"/>
        <v>0</v>
      </c>
      <c r="O68" s="44">
        <f t="shared" si="8"/>
        <v>0</v>
      </c>
      <c r="P68" s="44" t="e">
        <f t="shared" si="9"/>
        <v>#N/A</v>
      </c>
      <c r="Q68" s="44" t="str">
        <f t="shared" si="10"/>
        <v> Unavailable</v>
      </c>
      <c r="R68" s="87">
        <f t="shared" si="16"/>
        <v>0</v>
      </c>
      <c r="S68" s="44">
        <f t="shared" si="11"/>
        <v>0</v>
      </c>
      <c r="T68" s="44">
        <f t="shared" si="12"/>
        <v>0</v>
      </c>
      <c r="U68" s="44">
        <f t="shared" si="13"/>
        <v>0</v>
      </c>
      <c r="W68" s="18"/>
      <c r="X68" s="4"/>
      <c r="Y68" s="18"/>
    </row>
    <row r="69" spans="1:25" ht="12.75">
      <c r="A69" s="341"/>
      <c r="B69" s="343"/>
      <c r="C69" s="343"/>
      <c r="D69" s="41" t="e">
        <f t="shared" si="3"/>
        <v>#N/A</v>
      </c>
      <c r="E69" s="214" t="str">
        <f t="shared" si="4"/>
        <v> Unavailable</v>
      </c>
      <c r="F69" s="204"/>
      <c r="G69" s="212"/>
      <c r="H69" s="212"/>
      <c r="I69" s="215">
        <f t="shared" si="5"/>
        <v>0</v>
      </c>
      <c r="J69" s="216">
        <v>111</v>
      </c>
      <c r="K69" s="93"/>
      <c r="L69" s="4">
        <f t="shared" si="0"/>
        <v>111</v>
      </c>
      <c r="M69" s="44">
        <f t="shared" si="6"/>
        <v>0</v>
      </c>
      <c r="N69" s="45">
        <f t="shared" si="7"/>
        <v>0</v>
      </c>
      <c r="O69" s="44">
        <f t="shared" si="8"/>
        <v>0</v>
      </c>
      <c r="P69" s="44" t="e">
        <f t="shared" si="9"/>
        <v>#N/A</v>
      </c>
      <c r="Q69" s="44" t="str">
        <f t="shared" si="10"/>
        <v> Unavailable</v>
      </c>
      <c r="R69" s="87">
        <f t="shared" si="16"/>
        <v>0</v>
      </c>
      <c r="S69" s="44">
        <f t="shared" si="11"/>
        <v>0</v>
      </c>
      <c r="T69" s="44">
        <f t="shared" si="12"/>
        <v>0</v>
      </c>
      <c r="U69" s="44">
        <f t="shared" si="13"/>
        <v>0</v>
      </c>
      <c r="W69" s="18"/>
      <c r="X69" s="18"/>
      <c r="Y69" s="18"/>
    </row>
    <row r="70" spans="1:25" ht="12.75">
      <c r="A70" s="341"/>
      <c r="B70" s="342"/>
      <c r="C70" s="343"/>
      <c r="D70" s="41" t="e">
        <f t="shared" si="3"/>
        <v>#N/A</v>
      </c>
      <c r="E70" s="214" t="str">
        <f t="shared" si="4"/>
        <v> Unavailable</v>
      </c>
      <c r="F70" s="204"/>
      <c r="G70" s="212"/>
      <c r="H70" s="212"/>
      <c r="I70" s="215">
        <f t="shared" si="5"/>
        <v>0</v>
      </c>
      <c r="J70" s="216">
        <v>112</v>
      </c>
      <c r="K70" s="93"/>
      <c r="L70" s="4">
        <f t="shared" si="0"/>
        <v>112</v>
      </c>
      <c r="M70" s="44">
        <f t="shared" si="6"/>
        <v>0</v>
      </c>
      <c r="N70" s="45">
        <f t="shared" si="7"/>
        <v>0</v>
      </c>
      <c r="O70" s="44">
        <f t="shared" si="8"/>
        <v>0</v>
      </c>
      <c r="P70" s="44" t="e">
        <f t="shared" si="9"/>
        <v>#N/A</v>
      </c>
      <c r="Q70" s="44" t="str">
        <f t="shared" si="10"/>
        <v> Unavailable</v>
      </c>
      <c r="R70" s="87">
        <f t="shared" si="16"/>
        <v>0</v>
      </c>
      <c r="S70" s="44">
        <f t="shared" si="11"/>
        <v>0</v>
      </c>
      <c r="T70" s="44">
        <f t="shared" si="12"/>
        <v>0</v>
      </c>
      <c r="U70" s="44">
        <f t="shared" si="13"/>
        <v>0</v>
      </c>
      <c r="W70" s="18"/>
      <c r="X70" s="4"/>
      <c r="Y70" s="18"/>
    </row>
    <row r="71" spans="1:25" ht="12.75">
      <c r="A71" s="341"/>
      <c r="B71" s="342"/>
      <c r="C71" s="343"/>
      <c r="D71" s="41" t="e">
        <f t="shared" si="3"/>
        <v>#N/A</v>
      </c>
      <c r="E71" s="214" t="str">
        <f t="shared" si="4"/>
        <v> Unavailable</v>
      </c>
      <c r="F71" s="204"/>
      <c r="G71" s="212"/>
      <c r="H71" s="212"/>
      <c r="I71" s="215">
        <f t="shared" si="5"/>
        <v>0</v>
      </c>
      <c r="J71" s="216">
        <v>113</v>
      </c>
      <c r="K71" s="93"/>
      <c r="L71" s="4">
        <f t="shared" si="0"/>
        <v>113</v>
      </c>
      <c r="M71" s="44">
        <f t="shared" si="6"/>
        <v>0</v>
      </c>
      <c r="N71" s="45">
        <f t="shared" si="7"/>
        <v>0</v>
      </c>
      <c r="O71" s="44">
        <f t="shared" si="8"/>
        <v>0</v>
      </c>
      <c r="P71" s="44" t="e">
        <f t="shared" si="9"/>
        <v>#N/A</v>
      </c>
      <c r="Q71" s="44" t="str">
        <f t="shared" si="10"/>
        <v> Unavailable</v>
      </c>
      <c r="R71" s="87">
        <f t="shared" si="16"/>
        <v>0</v>
      </c>
      <c r="S71" s="44">
        <f t="shared" si="11"/>
        <v>0</v>
      </c>
      <c r="T71" s="44">
        <f t="shared" si="12"/>
        <v>0</v>
      </c>
      <c r="U71" s="44">
        <f t="shared" si="13"/>
        <v>0</v>
      </c>
      <c r="W71" s="18"/>
      <c r="X71" s="18"/>
      <c r="Y71" s="18"/>
    </row>
    <row r="72" spans="1:25" ht="12.75">
      <c r="A72" s="341"/>
      <c r="B72" s="343"/>
      <c r="C72" s="343"/>
      <c r="D72" s="41" t="e">
        <f t="shared" si="3"/>
        <v>#N/A</v>
      </c>
      <c r="E72" s="214" t="str">
        <f t="shared" si="4"/>
        <v> Unavailable</v>
      </c>
      <c r="F72" s="204"/>
      <c r="G72" s="212"/>
      <c r="H72" s="212"/>
      <c r="I72" s="215">
        <f t="shared" si="5"/>
        <v>0</v>
      </c>
      <c r="J72" s="216">
        <v>114</v>
      </c>
      <c r="K72" s="93"/>
      <c r="L72" s="4">
        <f t="shared" si="0"/>
        <v>114</v>
      </c>
      <c r="M72" s="44">
        <f t="shared" si="6"/>
        <v>0</v>
      </c>
      <c r="N72" s="45">
        <f t="shared" si="7"/>
        <v>0</v>
      </c>
      <c r="O72" s="44">
        <f t="shared" si="8"/>
        <v>0</v>
      </c>
      <c r="P72" s="44" t="e">
        <f t="shared" si="9"/>
        <v>#N/A</v>
      </c>
      <c r="Q72" s="44" t="str">
        <f t="shared" si="10"/>
        <v> Unavailable</v>
      </c>
      <c r="R72" s="87">
        <f t="shared" si="15"/>
        <v>0</v>
      </c>
      <c r="S72" s="44">
        <f t="shared" si="11"/>
        <v>0</v>
      </c>
      <c r="T72" s="44">
        <f t="shared" si="12"/>
        <v>0</v>
      </c>
      <c r="U72" s="44">
        <f t="shared" si="13"/>
        <v>0</v>
      </c>
      <c r="W72" s="18"/>
      <c r="X72" s="18"/>
      <c r="Y72" s="18"/>
    </row>
    <row r="73" spans="1:25" ht="12.75">
      <c r="A73" s="341"/>
      <c r="B73" s="342"/>
      <c r="C73" s="343"/>
      <c r="D73" s="41" t="e">
        <f aca="true" t="shared" si="17" ref="D73:D83">DATE_PLANTED_IN_GROWOUT-VLOOKUP(NURSERY_LOCATION,NI,2)</f>
        <v>#N/A</v>
      </c>
      <c r="E73" s="214" t="str">
        <f aca="true" t="shared" si="18" ref="E73:E83">IF(AND(NURSERY_LOCATION=0,Assigned_Plant_ID=0)=TRUE," Unavailable",IF(AND(NURSERY_LOCATION=0,Assigned_Plant_ID&lt;&gt;0)=TRUE,"",IF(AND(NURSERY_LOCATION&lt;&gt;0,Assigned_Plant_ID&lt;&gt;0)=TRUE,"Incorrect ID",IF(AND(NURSERY_LOCATION&lt;&gt;0,Assigned_Plant_ID=0)=TRUE,(VLOOKUP(NURSERY_LOCATION,NI,3,FALSE))))))</f>
        <v> Unavailable</v>
      </c>
      <c r="F73" s="204"/>
      <c r="G73" s="212"/>
      <c r="H73" s="212"/>
      <c r="I73" s="215">
        <f aca="true" t="shared" si="19" ref="I73:I83">Number_of_Bags_Planted*Clams_Bag</f>
        <v>0</v>
      </c>
      <c r="J73" s="216">
        <v>115</v>
      </c>
      <c r="K73" s="93"/>
      <c r="L73" s="4">
        <f aca="true" t="shared" si="20" ref="L73:L83">J73</f>
        <v>115</v>
      </c>
      <c r="M73" s="44">
        <f aca="true" t="shared" si="21" ref="M73:M83">A73</f>
        <v>0</v>
      </c>
      <c r="N73" s="45">
        <f aca="true" t="shared" si="22" ref="N73:N83">B73</f>
        <v>0</v>
      </c>
      <c r="O73" s="44">
        <f aca="true" t="shared" si="23" ref="O73:O83">C73</f>
        <v>0</v>
      </c>
      <c r="P73" s="44" t="e">
        <f aca="true" t="shared" si="24" ref="P73:P83">D73</f>
        <v>#N/A</v>
      </c>
      <c r="Q73" s="44" t="str">
        <f aca="true" t="shared" si="25" ref="Q73:Q83">IF(AND(E73&lt;&gt;"Incorrect ID",E73&lt;&gt;"Unavailable",F73=""),E73,F73)</f>
        <v> Unavailable</v>
      </c>
      <c r="R73" s="87">
        <f aca="true" t="shared" si="26" ref="R73:R83">F73</f>
        <v>0</v>
      </c>
      <c r="S73" s="44">
        <f aca="true" t="shared" si="27" ref="S73:S83">G73</f>
        <v>0</v>
      </c>
      <c r="T73" s="44">
        <f aca="true" t="shared" si="28" ref="T73:T83">H73</f>
        <v>0</v>
      </c>
      <c r="U73" s="44">
        <f aca="true" t="shared" si="29" ref="U73:U83">I73</f>
        <v>0</v>
      </c>
      <c r="W73" s="18"/>
      <c r="X73" s="18"/>
      <c r="Y73" s="18"/>
    </row>
    <row r="74" spans="1:25" ht="12.75">
      <c r="A74" s="341"/>
      <c r="B74" s="342"/>
      <c r="C74" s="343"/>
      <c r="D74" s="41" t="e">
        <f t="shared" si="17"/>
        <v>#N/A</v>
      </c>
      <c r="E74" s="214" t="str">
        <f t="shared" si="18"/>
        <v> Unavailable</v>
      </c>
      <c r="F74" s="204"/>
      <c r="G74" s="212"/>
      <c r="H74" s="212"/>
      <c r="I74" s="215">
        <f t="shared" si="19"/>
        <v>0</v>
      </c>
      <c r="J74" s="216">
        <v>116</v>
      </c>
      <c r="K74" s="93"/>
      <c r="L74" s="4">
        <f t="shared" si="20"/>
        <v>116</v>
      </c>
      <c r="M74" s="44">
        <f t="shared" si="21"/>
        <v>0</v>
      </c>
      <c r="N74" s="45">
        <f t="shared" si="22"/>
        <v>0</v>
      </c>
      <c r="O74" s="44">
        <f t="shared" si="23"/>
        <v>0</v>
      </c>
      <c r="P74" s="44" t="e">
        <f t="shared" si="24"/>
        <v>#N/A</v>
      </c>
      <c r="Q74" s="44" t="str">
        <f t="shared" si="25"/>
        <v> Unavailable</v>
      </c>
      <c r="R74" s="87">
        <f t="shared" si="26"/>
        <v>0</v>
      </c>
      <c r="S74" s="44">
        <f t="shared" si="27"/>
        <v>0</v>
      </c>
      <c r="T74" s="44">
        <f t="shared" si="28"/>
        <v>0</v>
      </c>
      <c r="U74" s="44">
        <f t="shared" si="29"/>
        <v>0</v>
      </c>
      <c r="W74" s="18"/>
      <c r="X74" s="4"/>
      <c r="Y74" s="18"/>
    </row>
    <row r="75" spans="1:25" ht="12.75">
      <c r="A75" s="341"/>
      <c r="B75" s="342"/>
      <c r="C75" s="343"/>
      <c r="D75" s="41" t="e">
        <f t="shared" si="17"/>
        <v>#N/A</v>
      </c>
      <c r="E75" s="214" t="str">
        <f t="shared" si="18"/>
        <v> Unavailable</v>
      </c>
      <c r="F75" s="204"/>
      <c r="G75" s="212"/>
      <c r="H75" s="212"/>
      <c r="I75" s="215">
        <f t="shared" si="19"/>
        <v>0</v>
      </c>
      <c r="J75" s="216">
        <v>117</v>
      </c>
      <c r="K75" s="93"/>
      <c r="L75" s="4">
        <f t="shared" si="20"/>
        <v>117</v>
      </c>
      <c r="M75" s="44">
        <f t="shared" si="21"/>
        <v>0</v>
      </c>
      <c r="N75" s="45">
        <f t="shared" si="22"/>
        <v>0</v>
      </c>
      <c r="O75" s="44">
        <f t="shared" si="23"/>
        <v>0</v>
      </c>
      <c r="P75" s="44" t="e">
        <f t="shared" si="24"/>
        <v>#N/A</v>
      </c>
      <c r="Q75" s="44" t="str">
        <f t="shared" si="25"/>
        <v> Unavailable</v>
      </c>
      <c r="R75" s="87">
        <f t="shared" si="26"/>
        <v>0</v>
      </c>
      <c r="S75" s="44">
        <f t="shared" si="27"/>
        <v>0</v>
      </c>
      <c r="T75" s="44">
        <f t="shared" si="28"/>
        <v>0</v>
      </c>
      <c r="U75" s="44">
        <f t="shared" si="29"/>
        <v>0</v>
      </c>
      <c r="W75" s="18"/>
      <c r="X75" s="18"/>
      <c r="Y75" s="18"/>
    </row>
    <row r="76" spans="1:25" ht="12.75">
      <c r="A76" s="341"/>
      <c r="B76" s="342"/>
      <c r="C76" s="343"/>
      <c r="D76" s="41" t="e">
        <f t="shared" si="17"/>
        <v>#N/A</v>
      </c>
      <c r="E76" s="214" t="str">
        <f t="shared" si="18"/>
        <v> Unavailable</v>
      </c>
      <c r="F76" s="204"/>
      <c r="G76" s="212"/>
      <c r="H76" s="212"/>
      <c r="I76" s="215">
        <f t="shared" si="19"/>
        <v>0</v>
      </c>
      <c r="J76" s="216">
        <v>118</v>
      </c>
      <c r="K76" s="93"/>
      <c r="L76" s="4">
        <f t="shared" si="20"/>
        <v>118</v>
      </c>
      <c r="M76" s="44">
        <f t="shared" si="21"/>
        <v>0</v>
      </c>
      <c r="N76" s="45">
        <f t="shared" si="22"/>
        <v>0</v>
      </c>
      <c r="O76" s="44">
        <f t="shared" si="23"/>
        <v>0</v>
      </c>
      <c r="P76" s="44" t="e">
        <f t="shared" si="24"/>
        <v>#N/A</v>
      </c>
      <c r="Q76" s="44" t="str">
        <f t="shared" si="25"/>
        <v> Unavailable</v>
      </c>
      <c r="R76" s="87">
        <f t="shared" si="26"/>
        <v>0</v>
      </c>
      <c r="S76" s="44">
        <f t="shared" si="27"/>
        <v>0</v>
      </c>
      <c r="T76" s="44">
        <f t="shared" si="28"/>
        <v>0</v>
      </c>
      <c r="U76" s="44">
        <f t="shared" si="29"/>
        <v>0</v>
      </c>
      <c r="W76" s="18"/>
      <c r="X76" s="4"/>
      <c r="Y76" s="18"/>
    </row>
    <row r="77" spans="1:25" ht="12.75">
      <c r="A77" s="341"/>
      <c r="B77" s="342"/>
      <c r="C77" s="343"/>
      <c r="D77" s="41" t="e">
        <f t="shared" si="17"/>
        <v>#N/A</v>
      </c>
      <c r="E77" s="214" t="str">
        <f t="shared" si="18"/>
        <v> Unavailable</v>
      </c>
      <c r="F77" s="204"/>
      <c r="G77" s="212"/>
      <c r="H77" s="212"/>
      <c r="I77" s="215">
        <f t="shared" si="19"/>
        <v>0</v>
      </c>
      <c r="J77" s="216">
        <v>119</v>
      </c>
      <c r="K77" s="93"/>
      <c r="L77" s="4">
        <f t="shared" si="20"/>
        <v>119</v>
      </c>
      <c r="M77" s="44">
        <f t="shared" si="21"/>
        <v>0</v>
      </c>
      <c r="N77" s="45">
        <f t="shared" si="22"/>
        <v>0</v>
      </c>
      <c r="O77" s="44">
        <f t="shared" si="23"/>
        <v>0</v>
      </c>
      <c r="P77" s="44" t="e">
        <f t="shared" si="24"/>
        <v>#N/A</v>
      </c>
      <c r="Q77" s="44" t="str">
        <f t="shared" si="25"/>
        <v> Unavailable</v>
      </c>
      <c r="R77" s="87">
        <f t="shared" si="26"/>
        <v>0</v>
      </c>
      <c r="S77" s="44">
        <f t="shared" si="27"/>
        <v>0</v>
      </c>
      <c r="T77" s="44">
        <f t="shared" si="28"/>
        <v>0</v>
      </c>
      <c r="U77" s="44">
        <f t="shared" si="29"/>
        <v>0</v>
      </c>
      <c r="W77" s="18"/>
      <c r="X77" s="18"/>
      <c r="Y77" s="18"/>
    </row>
    <row r="78" spans="1:25" ht="12.75">
      <c r="A78" s="341"/>
      <c r="B78" s="342"/>
      <c r="C78" s="343"/>
      <c r="D78" s="41" t="e">
        <f t="shared" si="17"/>
        <v>#N/A</v>
      </c>
      <c r="E78" s="214" t="str">
        <f t="shared" si="18"/>
        <v> Unavailable</v>
      </c>
      <c r="F78" s="204"/>
      <c r="G78" s="212"/>
      <c r="H78" s="212"/>
      <c r="I78" s="215">
        <f t="shared" si="19"/>
        <v>0</v>
      </c>
      <c r="J78" s="216">
        <v>120</v>
      </c>
      <c r="K78" s="93"/>
      <c r="L78" s="4">
        <f t="shared" si="20"/>
        <v>120</v>
      </c>
      <c r="M78" s="44">
        <f t="shared" si="21"/>
        <v>0</v>
      </c>
      <c r="N78" s="45">
        <f t="shared" si="22"/>
        <v>0</v>
      </c>
      <c r="O78" s="44">
        <f t="shared" si="23"/>
        <v>0</v>
      </c>
      <c r="P78" s="44" t="e">
        <f t="shared" si="24"/>
        <v>#N/A</v>
      </c>
      <c r="Q78" s="44" t="str">
        <f t="shared" si="25"/>
        <v> Unavailable</v>
      </c>
      <c r="R78" s="87">
        <f t="shared" si="26"/>
        <v>0</v>
      </c>
      <c r="S78" s="44">
        <f t="shared" si="27"/>
        <v>0</v>
      </c>
      <c r="T78" s="44">
        <f t="shared" si="28"/>
        <v>0</v>
      </c>
      <c r="U78" s="44">
        <f t="shared" si="29"/>
        <v>0</v>
      </c>
      <c r="W78" s="18"/>
      <c r="X78" s="18"/>
      <c r="Y78" s="18"/>
    </row>
    <row r="79" spans="1:24" ht="12.75">
      <c r="A79" s="341"/>
      <c r="B79" s="342"/>
      <c r="C79" s="343"/>
      <c r="D79" s="41" t="e">
        <f t="shared" si="17"/>
        <v>#N/A</v>
      </c>
      <c r="E79" s="214" t="str">
        <f t="shared" si="18"/>
        <v> Unavailable</v>
      </c>
      <c r="F79" s="204"/>
      <c r="G79" s="212"/>
      <c r="H79" s="212"/>
      <c r="I79" s="215">
        <f t="shared" si="19"/>
        <v>0</v>
      </c>
      <c r="J79" s="216">
        <v>121</v>
      </c>
      <c r="K79" s="93"/>
      <c r="L79" s="4">
        <f t="shared" si="20"/>
        <v>121</v>
      </c>
      <c r="M79" s="44">
        <f t="shared" si="21"/>
        <v>0</v>
      </c>
      <c r="N79" s="45">
        <f t="shared" si="22"/>
        <v>0</v>
      </c>
      <c r="O79" s="44">
        <f t="shared" si="23"/>
        <v>0</v>
      </c>
      <c r="P79" s="44" t="e">
        <f t="shared" si="24"/>
        <v>#N/A</v>
      </c>
      <c r="Q79" s="44" t="str">
        <f t="shared" si="25"/>
        <v> Unavailable</v>
      </c>
      <c r="R79" s="87">
        <f t="shared" si="26"/>
        <v>0</v>
      </c>
      <c r="S79" s="44">
        <f t="shared" si="27"/>
        <v>0</v>
      </c>
      <c r="T79" s="44">
        <f t="shared" si="28"/>
        <v>0</v>
      </c>
      <c r="U79" s="44">
        <f t="shared" si="29"/>
        <v>0</v>
      </c>
      <c r="W79" s="18"/>
      <c r="X79" s="18"/>
    </row>
    <row r="80" spans="1:24" ht="12.75">
      <c r="A80" s="341"/>
      <c r="B80" s="342"/>
      <c r="C80" s="343"/>
      <c r="D80" s="41" t="e">
        <f t="shared" si="17"/>
        <v>#N/A</v>
      </c>
      <c r="E80" s="214" t="str">
        <f t="shared" si="18"/>
        <v> Unavailable</v>
      </c>
      <c r="F80" s="204"/>
      <c r="G80" s="212"/>
      <c r="H80" s="212"/>
      <c r="I80" s="215">
        <f t="shared" si="19"/>
        <v>0</v>
      </c>
      <c r="J80" s="216">
        <v>122</v>
      </c>
      <c r="K80" s="93"/>
      <c r="L80" s="4">
        <f t="shared" si="20"/>
        <v>122</v>
      </c>
      <c r="M80" s="44">
        <f t="shared" si="21"/>
        <v>0</v>
      </c>
      <c r="N80" s="45">
        <f t="shared" si="22"/>
        <v>0</v>
      </c>
      <c r="O80" s="44">
        <f t="shared" si="23"/>
        <v>0</v>
      </c>
      <c r="P80" s="44" t="e">
        <f t="shared" si="24"/>
        <v>#N/A</v>
      </c>
      <c r="Q80" s="44" t="str">
        <f t="shared" si="25"/>
        <v> Unavailable</v>
      </c>
      <c r="R80" s="87">
        <f t="shared" si="26"/>
        <v>0</v>
      </c>
      <c r="S80" s="44">
        <f t="shared" si="27"/>
        <v>0</v>
      </c>
      <c r="T80" s="44">
        <f t="shared" si="28"/>
        <v>0</v>
      </c>
      <c r="U80" s="44">
        <f t="shared" si="29"/>
        <v>0</v>
      </c>
      <c r="W80" s="18"/>
      <c r="X80" s="4"/>
    </row>
    <row r="81" spans="1:24" ht="12.75">
      <c r="A81" s="341"/>
      <c r="B81" s="342"/>
      <c r="C81" s="343"/>
      <c r="D81" s="41" t="e">
        <f t="shared" si="17"/>
        <v>#N/A</v>
      </c>
      <c r="E81" s="214" t="str">
        <f t="shared" si="18"/>
        <v> Unavailable</v>
      </c>
      <c r="F81" s="204"/>
      <c r="G81" s="212"/>
      <c r="H81" s="212"/>
      <c r="I81" s="215">
        <f t="shared" si="19"/>
        <v>0</v>
      </c>
      <c r="J81" s="216">
        <v>123</v>
      </c>
      <c r="K81" s="93"/>
      <c r="L81" s="4">
        <f t="shared" si="20"/>
        <v>123</v>
      </c>
      <c r="M81" s="44">
        <f t="shared" si="21"/>
        <v>0</v>
      </c>
      <c r="N81" s="45">
        <f t="shared" si="22"/>
        <v>0</v>
      </c>
      <c r="O81" s="44">
        <f t="shared" si="23"/>
        <v>0</v>
      </c>
      <c r="P81" s="44" t="e">
        <f t="shared" si="24"/>
        <v>#N/A</v>
      </c>
      <c r="Q81" s="44" t="str">
        <f t="shared" si="25"/>
        <v> Unavailable</v>
      </c>
      <c r="R81" s="87">
        <f t="shared" si="26"/>
        <v>0</v>
      </c>
      <c r="S81" s="44">
        <f t="shared" si="27"/>
        <v>0</v>
      </c>
      <c r="T81" s="44">
        <f t="shared" si="28"/>
        <v>0</v>
      </c>
      <c r="U81" s="44">
        <f t="shared" si="29"/>
        <v>0</v>
      </c>
      <c r="W81" s="18"/>
      <c r="X81" s="18"/>
    </row>
    <row r="82" spans="1:24" ht="12.75">
      <c r="A82" s="341"/>
      <c r="B82" s="342"/>
      <c r="C82" s="343"/>
      <c r="D82" s="41" t="e">
        <f t="shared" si="17"/>
        <v>#N/A</v>
      </c>
      <c r="E82" s="214" t="str">
        <f t="shared" si="18"/>
        <v> Unavailable</v>
      </c>
      <c r="F82" s="204"/>
      <c r="G82" s="212"/>
      <c r="H82" s="212"/>
      <c r="I82" s="215">
        <f t="shared" si="19"/>
        <v>0</v>
      </c>
      <c r="J82" s="216">
        <v>124</v>
      </c>
      <c r="K82" s="93"/>
      <c r="L82" s="4">
        <f t="shared" si="20"/>
        <v>124</v>
      </c>
      <c r="M82" s="44">
        <f t="shared" si="21"/>
        <v>0</v>
      </c>
      <c r="N82" s="45">
        <f t="shared" si="22"/>
        <v>0</v>
      </c>
      <c r="O82" s="44">
        <f t="shared" si="23"/>
        <v>0</v>
      </c>
      <c r="P82" s="44" t="e">
        <f t="shared" si="24"/>
        <v>#N/A</v>
      </c>
      <c r="Q82" s="44" t="str">
        <f t="shared" si="25"/>
        <v> Unavailable</v>
      </c>
      <c r="R82" s="87">
        <f t="shared" si="26"/>
        <v>0</v>
      </c>
      <c r="S82" s="44">
        <f t="shared" si="27"/>
        <v>0</v>
      </c>
      <c r="T82" s="44">
        <f t="shared" si="28"/>
        <v>0</v>
      </c>
      <c r="U82" s="44">
        <f t="shared" si="29"/>
        <v>0</v>
      </c>
      <c r="W82" s="18"/>
      <c r="X82" s="18"/>
    </row>
    <row r="83" spans="1:24" ht="13.5" thickBot="1">
      <c r="A83" s="341"/>
      <c r="B83" s="342"/>
      <c r="C83" s="343"/>
      <c r="D83" s="41" t="e">
        <f t="shared" si="17"/>
        <v>#N/A</v>
      </c>
      <c r="E83" s="214" t="str">
        <f t="shared" si="18"/>
        <v> Unavailable</v>
      </c>
      <c r="F83" s="204"/>
      <c r="G83" s="212"/>
      <c r="H83" s="212"/>
      <c r="I83" s="215">
        <f t="shared" si="19"/>
        <v>0</v>
      </c>
      <c r="J83" s="216">
        <v>125</v>
      </c>
      <c r="K83" s="93"/>
      <c r="L83" s="4">
        <f t="shared" si="20"/>
        <v>125</v>
      </c>
      <c r="M83" s="44">
        <f t="shared" si="21"/>
        <v>0</v>
      </c>
      <c r="N83" s="45">
        <f t="shared" si="22"/>
        <v>0</v>
      </c>
      <c r="O83" s="44">
        <f t="shared" si="23"/>
        <v>0</v>
      </c>
      <c r="P83" s="44" t="e">
        <f t="shared" si="24"/>
        <v>#N/A</v>
      </c>
      <c r="Q83" s="44" t="str">
        <f t="shared" si="25"/>
        <v> Unavailable</v>
      </c>
      <c r="R83" s="87">
        <f t="shared" si="26"/>
        <v>0</v>
      </c>
      <c r="S83" s="44">
        <f t="shared" si="27"/>
        <v>0</v>
      </c>
      <c r="T83" s="44">
        <f t="shared" si="28"/>
        <v>0</v>
      </c>
      <c r="U83" s="44">
        <f t="shared" si="29"/>
        <v>0</v>
      </c>
      <c r="W83" s="18"/>
      <c r="X83" s="4"/>
    </row>
    <row r="84" spans="1:21" ht="19.5" thickBot="1" thickTop="1">
      <c r="A84" s="252" t="s">
        <v>15</v>
      </c>
      <c r="B84" s="253"/>
      <c r="C84" s="317">
        <f>SUM(C8:C83)</f>
        <v>0</v>
      </c>
      <c r="D84" s="253"/>
      <c r="E84" s="253"/>
      <c r="F84" s="254"/>
      <c r="G84" s="317">
        <f>SUM(G8:G83)</f>
        <v>0</v>
      </c>
      <c r="H84" s="254"/>
      <c r="I84" s="317">
        <f>SUM(I8:I83)</f>
        <v>0</v>
      </c>
      <c r="J84" s="254"/>
      <c r="K84" s="52"/>
      <c r="M84" s="18"/>
      <c r="O84" s="18"/>
      <c r="P84" s="18"/>
      <c r="S84" s="18"/>
      <c r="T84" s="18"/>
      <c r="U84" s="18"/>
    </row>
    <row r="85" spans="4:16" ht="13.5" thickTop="1">
      <c r="D85" s="32"/>
      <c r="E85" s="32"/>
      <c r="I85" s="94"/>
      <c r="J85" s="32"/>
      <c r="P85" s="18"/>
    </row>
    <row r="86" spans="4:16" ht="12.75">
      <c r="D86" s="32"/>
      <c r="E86" s="32"/>
      <c r="I86" s="1"/>
      <c r="J86" s="32"/>
      <c r="P86" s="18"/>
    </row>
    <row r="87" spans="4:10" ht="12.75">
      <c r="D87" s="18"/>
      <c r="E87" s="18"/>
      <c r="J87" s="32"/>
    </row>
    <row r="88" spans="4:10" ht="12.75">
      <c r="D88" s="18"/>
      <c r="E88" s="18"/>
      <c r="J88" s="32"/>
    </row>
    <row r="89" spans="4:10" ht="12.75">
      <c r="D89" s="18"/>
      <c r="E89" s="18"/>
      <c r="J89" s="32"/>
    </row>
    <row r="90" spans="4:10" ht="12.75">
      <c r="D90" s="18"/>
      <c r="E90" s="18"/>
      <c r="J90" s="32"/>
    </row>
    <row r="91" spans="4:10" ht="12.75">
      <c r="D91" s="18"/>
      <c r="E91" s="18"/>
      <c r="J91" s="32"/>
    </row>
    <row r="92" spans="4:10" ht="12.75">
      <c r="D92" s="18"/>
      <c r="E92" s="18"/>
      <c r="J92" s="32"/>
    </row>
    <row r="93" spans="4:10" ht="12.75">
      <c r="D93" s="18"/>
      <c r="E93" s="18"/>
      <c r="J93" s="32"/>
    </row>
    <row r="94" spans="4:10" ht="12.75">
      <c r="D94" s="18"/>
      <c r="E94" s="18"/>
      <c r="J94" s="32"/>
    </row>
    <row r="95" spans="4:10" ht="12.75">
      <c r="D95" s="18"/>
      <c r="E95" s="18"/>
      <c r="J95" s="32"/>
    </row>
    <row r="96" spans="4:10" ht="12.75">
      <c r="D96" s="18"/>
      <c r="E96" s="18"/>
      <c r="J96" s="32"/>
    </row>
    <row r="97" spans="4:10" ht="12.75">
      <c r="D97" s="18"/>
      <c r="E97" s="18"/>
      <c r="J97" s="32"/>
    </row>
    <row r="98" spans="4:10" ht="12.75">
      <c r="D98" s="18"/>
      <c r="E98" s="18"/>
      <c r="J98" s="32"/>
    </row>
    <row r="99" spans="4:10" ht="12.75">
      <c r="D99" s="18"/>
      <c r="E99" s="18"/>
      <c r="J99" s="32"/>
    </row>
    <row r="100" spans="4:10" ht="12.75">
      <c r="D100" s="18"/>
      <c r="E100" s="18"/>
      <c r="J100" s="32"/>
    </row>
    <row r="101" spans="4:10" ht="12.75">
      <c r="D101" s="18"/>
      <c r="E101" s="18"/>
      <c r="J101" s="32"/>
    </row>
    <row r="102" spans="4:10" ht="12.75">
      <c r="D102" s="18"/>
      <c r="E102" s="18"/>
      <c r="J102" s="32"/>
    </row>
    <row r="103" spans="4:10" ht="12.75">
      <c r="D103" s="18"/>
      <c r="E103" s="18"/>
      <c r="J103" s="32"/>
    </row>
    <row r="104" spans="4:10" ht="12.75">
      <c r="D104" s="18"/>
      <c r="E104" s="18"/>
      <c r="J104" s="32"/>
    </row>
    <row r="105" spans="4:10" ht="12.75">
      <c r="D105" s="18"/>
      <c r="E105" s="18"/>
      <c r="J105" s="32"/>
    </row>
    <row r="106" spans="4:10" ht="12.75">
      <c r="D106" s="18"/>
      <c r="E106" s="18"/>
      <c r="J106" s="32"/>
    </row>
    <row r="107" spans="4:10" ht="12.75">
      <c r="D107" s="18"/>
      <c r="E107" s="18"/>
      <c r="J107" s="32"/>
    </row>
    <row r="108" spans="4:10" ht="12.75">
      <c r="D108" s="18"/>
      <c r="E108" s="18"/>
      <c r="J108" s="32"/>
    </row>
    <row r="109" spans="4:10" ht="12.75">
      <c r="D109" s="18"/>
      <c r="E109" s="18"/>
      <c r="J109" s="32"/>
    </row>
    <row r="110" spans="4:10" ht="12.75">
      <c r="D110" s="18"/>
      <c r="E110" s="18"/>
      <c r="J110" s="32"/>
    </row>
    <row r="111" spans="4:10" ht="12.75">
      <c r="D111" s="18"/>
      <c r="E111" s="18"/>
      <c r="J111" s="32"/>
    </row>
    <row r="112" spans="9:16" ht="12.75">
      <c r="I112" s="1"/>
      <c r="J112" s="32"/>
      <c r="K112" s="32"/>
      <c r="M112" s="18"/>
      <c r="P112" s="18"/>
    </row>
    <row r="113" spans="9:16" ht="12.75">
      <c r="I113" s="1"/>
      <c r="J113" s="32"/>
      <c r="K113" s="32"/>
      <c r="M113" s="18"/>
      <c r="P113" s="18"/>
    </row>
    <row r="114" spans="9:16" ht="12.75">
      <c r="I114" s="1"/>
      <c r="J114" s="32"/>
      <c r="K114" s="32"/>
      <c r="M114" s="18"/>
      <c r="P114" s="18"/>
    </row>
    <row r="115" spans="9:16" ht="12.75">
      <c r="I115" s="1"/>
      <c r="J115" s="32"/>
      <c r="K115" s="32"/>
      <c r="M115" s="18"/>
      <c r="P115" s="18"/>
    </row>
    <row r="116" spans="9:16" ht="12.75">
      <c r="I116" s="1"/>
      <c r="J116" s="32"/>
      <c r="K116" s="32"/>
      <c r="M116" s="18"/>
      <c r="P116" s="18"/>
    </row>
    <row r="117" spans="9:16" ht="12.75">
      <c r="I117" s="1"/>
      <c r="J117" s="32"/>
      <c r="K117" s="32"/>
      <c r="M117" s="18"/>
      <c r="P117" s="18"/>
    </row>
    <row r="118" spans="9:16" ht="12.75">
      <c r="I118" s="1"/>
      <c r="J118" s="32"/>
      <c r="K118" s="32"/>
      <c r="M118" s="18"/>
      <c r="P118" s="18"/>
    </row>
    <row r="119" spans="9:16" ht="12.75">
      <c r="I119" s="1"/>
      <c r="J119" s="32"/>
      <c r="K119" s="32"/>
      <c r="M119" s="18"/>
      <c r="P119" s="18"/>
    </row>
    <row r="120" spans="9:16" ht="12.75">
      <c r="I120" s="1"/>
      <c r="J120" s="32"/>
      <c r="K120" s="32"/>
      <c r="M120" s="18"/>
      <c r="P120" s="18"/>
    </row>
    <row r="121" spans="9:16" ht="12.75">
      <c r="I121" s="1"/>
      <c r="J121" s="32"/>
      <c r="K121" s="32"/>
      <c r="M121" s="18"/>
      <c r="P121" s="18"/>
    </row>
    <row r="122" spans="9:16" ht="12.75">
      <c r="I122" s="1"/>
      <c r="J122" s="32"/>
      <c r="K122" s="32"/>
      <c r="M122" s="18"/>
      <c r="P122" s="18"/>
    </row>
    <row r="123" spans="9:16" ht="12.75">
      <c r="I123" s="1"/>
      <c r="J123" s="32"/>
      <c r="K123" s="32"/>
      <c r="M123" s="18"/>
      <c r="P123" s="18"/>
    </row>
    <row r="124" spans="9:16" ht="12.75">
      <c r="I124" s="1"/>
      <c r="J124" s="32"/>
      <c r="K124" s="32"/>
      <c r="M124" s="18"/>
      <c r="P124" s="18"/>
    </row>
    <row r="125" spans="9:16" ht="12.75">
      <c r="I125" s="1"/>
      <c r="J125" s="32"/>
      <c r="K125" s="32"/>
      <c r="M125" s="18"/>
      <c r="P125" s="18"/>
    </row>
    <row r="126" spans="9:16" ht="12.75">
      <c r="I126" s="1"/>
      <c r="J126" s="32"/>
      <c r="K126" s="32"/>
      <c r="M126" s="18"/>
      <c r="P126" s="18"/>
    </row>
    <row r="127" spans="9:16" ht="12.75">
      <c r="I127" s="1"/>
      <c r="J127" s="32"/>
      <c r="K127" s="32"/>
      <c r="M127" s="18"/>
      <c r="P127" s="18"/>
    </row>
    <row r="128" spans="9:16" ht="12.75">
      <c r="I128" s="1"/>
      <c r="J128" s="32"/>
      <c r="K128" s="32"/>
      <c r="M128" s="18"/>
      <c r="P128" s="18"/>
    </row>
    <row r="129" spans="9:16" ht="12.75">
      <c r="I129" s="1"/>
      <c r="J129" s="32"/>
      <c r="K129" s="32"/>
      <c r="M129" s="18"/>
      <c r="P129" s="18"/>
    </row>
    <row r="130" spans="9:16" ht="12.75">
      <c r="I130" s="1"/>
      <c r="J130" s="32"/>
      <c r="K130" s="32"/>
      <c r="M130" s="18"/>
      <c r="P130" s="18"/>
    </row>
    <row r="131" spans="9:16" ht="12.75">
      <c r="I131" s="1"/>
      <c r="J131" s="32"/>
      <c r="K131" s="32"/>
      <c r="M131" s="18"/>
      <c r="P131" s="18"/>
    </row>
    <row r="132" spans="9:16" ht="12.75">
      <c r="I132" s="1"/>
      <c r="J132" s="32"/>
      <c r="K132" s="32"/>
      <c r="M132" s="18"/>
      <c r="P132" s="18"/>
    </row>
    <row r="133" spans="9:16" ht="12.75">
      <c r="I133" s="1"/>
      <c r="J133" s="32"/>
      <c r="K133" s="32"/>
      <c r="M133" s="18"/>
      <c r="P133" s="18"/>
    </row>
    <row r="134" spans="9:16" ht="12.75">
      <c r="I134" s="1"/>
      <c r="J134" s="32"/>
      <c r="K134" s="32"/>
      <c r="M134" s="18"/>
      <c r="P134" s="18"/>
    </row>
    <row r="135" spans="9:16" ht="12.75">
      <c r="I135" s="1"/>
      <c r="J135" s="32"/>
      <c r="K135" s="32"/>
      <c r="M135" s="18"/>
      <c r="P135" s="18"/>
    </row>
    <row r="136" spans="9:16" ht="12.75">
      <c r="I136" s="1"/>
      <c r="J136" s="32"/>
      <c r="K136" s="32"/>
      <c r="M136" s="18"/>
      <c r="P136" s="18"/>
    </row>
    <row r="137" spans="9:16" ht="12.75">
      <c r="I137" s="1"/>
      <c r="J137" s="32"/>
      <c r="K137" s="32"/>
      <c r="M137" s="18"/>
      <c r="P137" s="18"/>
    </row>
    <row r="138" spans="9:16" ht="12.75">
      <c r="I138" s="1"/>
      <c r="J138" s="32"/>
      <c r="K138" s="32"/>
      <c r="M138" s="18"/>
      <c r="P138" s="18"/>
    </row>
    <row r="139" spans="9:19" ht="12.75">
      <c r="I139" s="1"/>
      <c r="J139" s="32"/>
      <c r="K139" s="1"/>
      <c r="L139" s="32"/>
      <c r="M139" s="18"/>
      <c r="P139" s="18"/>
      <c r="S139" s="18"/>
    </row>
    <row r="140" spans="9:19" ht="12.75">
      <c r="I140" s="1"/>
      <c r="J140" s="32"/>
      <c r="K140" s="1"/>
      <c r="L140" s="32"/>
      <c r="M140" s="18"/>
      <c r="P140" s="18"/>
      <c r="S140" s="18"/>
    </row>
    <row r="141" spans="9:19" ht="12.75">
      <c r="I141" s="1"/>
      <c r="J141" s="32"/>
      <c r="K141" s="1"/>
      <c r="L141" s="32"/>
      <c r="M141" s="18"/>
      <c r="P141" s="18"/>
      <c r="S141" s="18"/>
    </row>
    <row r="142" spans="9:19" ht="12.75">
      <c r="I142" s="1"/>
      <c r="J142" s="32"/>
      <c r="K142" s="1"/>
      <c r="L142" s="32"/>
      <c r="M142" s="18"/>
      <c r="P142" s="18"/>
      <c r="S142" s="18"/>
    </row>
    <row r="143" spans="9:19" ht="12.75">
      <c r="I143" s="1"/>
      <c r="J143" s="32"/>
      <c r="K143" s="1"/>
      <c r="L143" s="32"/>
      <c r="M143" s="18"/>
      <c r="P143" s="18"/>
      <c r="S143" s="18"/>
    </row>
    <row r="144" spans="9:19" ht="12.75">
      <c r="I144" s="1"/>
      <c r="J144" s="32"/>
      <c r="K144" s="1"/>
      <c r="L144" s="32"/>
      <c r="M144" s="18"/>
      <c r="P144" s="18"/>
      <c r="S144" s="18"/>
    </row>
    <row r="145" spans="9:19" ht="12.75">
      <c r="I145" s="1"/>
      <c r="J145" s="32"/>
      <c r="K145" s="1"/>
      <c r="L145" s="32"/>
      <c r="M145" s="18"/>
      <c r="P145" s="18"/>
      <c r="S145" s="18"/>
    </row>
    <row r="146" spans="9:19" ht="12.75">
      <c r="I146" s="1"/>
      <c r="J146" s="32"/>
      <c r="K146" s="1"/>
      <c r="L146" s="32"/>
      <c r="M146" s="18"/>
      <c r="P146" s="18"/>
      <c r="S146" s="18"/>
    </row>
    <row r="147" spans="9:19" ht="12.75">
      <c r="I147" s="1"/>
      <c r="J147" s="32"/>
      <c r="K147" s="1"/>
      <c r="L147" s="32"/>
      <c r="M147" s="18"/>
      <c r="P147" s="18"/>
      <c r="S147" s="18"/>
    </row>
    <row r="148" spans="9:19" ht="12.75">
      <c r="I148" s="1"/>
      <c r="J148" s="32"/>
      <c r="K148" s="1"/>
      <c r="L148" s="32"/>
      <c r="M148" s="18"/>
      <c r="P148" s="18"/>
      <c r="S148" s="18"/>
    </row>
    <row r="149" spans="9:19" ht="12.75">
      <c r="I149" s="1"/>
      <c r="J149" s="32"/>
      <c r="K149" s="1"/>
      <c r="L149" s="32"/>
      <c r="M149" s="18"/>
      <c r="P149" s="18"/>
      <c r="S149" s="18"/>
    </row>
    <row r="150" spans="9:19" ht="12.75">
      <c r="I150" s="1"/>
      <c r="J150" s="32"/>
      <c r="K150" s="1"/>
      <c r="L150" s="32"/>
      <c r="M150" s="18"/>
      <c r="P150" s="18"/>
      <c r="S150" s="18"/>
    </row>
    <row r="151" spans="9:19" ht="12.75">
      <c r="I151" s="1"/>
      <c r="J151" s="32"/>
      <c r="K151" s="1"/>
      <c r="L151" s="32"/>
      <c r="M151" s="18"/>
      <c r="P151" s="18"/>
      <c r="S151" s="18"/>
    </row>
    <row r="152" spans="9:19" ht="12.75">
      <c r="I152" s="1"/>
      <c r="J152" s="32"/>
      <c r="K152" s="1"/>
      <c r="L152" s="32"/>
      <c r="M152" s="18"/>
      <c r="P152" s="18"/>
      <c r="S152" s="18"/>
    </row>
    <row r="153" spans="9:19" ht="12.75">
      <c r="I153" s="1"/>
      <c r="J153" s="32"/>
      <c r="K153" s="1"/>
      <c r="L153" s="32"/>
      <c r="M153" s="18"/>
      <c r="P153" s="18"/>
      <c r="S153" s="18"/>
    </row>
    <row r="154" spans="9:19" ht="12.75">
      <c r="I154" s="1"/>
      <c r="J154" s="32"/>
      <c r="K154" s="1"/>
      <c r="L154" s="32"/>
      <c r="M154" s="18"/>
      <c r="P154" s="18"/>
      <c r="S154" s="18"/>
    </row>
    <row r="155" spans="9:19" ht="12.75">
      <c r="I155" s="1"/>
      <c r="J155" s="32"/>
      <c r="K155" s="1"/>
      <c r="L155" s="32"/>
      <c r="M155" s="18"/>
      <c r="P155" s="18"/>
      <c r="S155" s="18"/>
    </row>
    <row r="156" spans="9:19" ht="12.75">
      <c r="I156" s="1"/>
      <c r="J156" s="32"/>
      <c r="K156" s="1"/>
      <c r="L156" s="32"/>
      <c r="M156" s="18"/>
      <c r="P156" s="18"/>
      <c r="S156" s="18"/>
    </row>
    <row r="157" spans="9:19" ht="12.75">
      <c r="I157" s="1"/>
      <c r="J157" s="32"/>
      <c r="K157" s="1"/>
      <c r="L157" s="32"/>
      <c r="M157" s="18"/>
      <c r="P157" s="18"/>
      <c r="S157" s="18"/>
    </row>
    <row r="158" spans="9:19" ht="12.75">
      <c r="I158" s="1"/>
      <c r="J158" s="32"/>
      <c r="K158" s="1"/>
      <c r="L158" s="32"/>
      <c r="M158" s="18"/>
      <c r="P158" s="18"/>
      <c r="S158" s="18"/>
    </row>
    <row r="159" spans="9:19" ht="12.75">
      <c r="I159" s="1"/>
      <c r="J159" s="32"/>
      <c r="K159" s="1"/>
      <c r="L159" s="32"/>
      <c r="M159" s="18"/>
      <c r="P159" s="18"/>
      <c r="S159" s="18"/>
    </row>
    <row r="160" spans="9:19" ht="12.75">
      <c r="I160" s="1"/>
      <c r="J160" s="32"/>
      <c r="K160" s="1"/>
      <c r="L160" s="32"/>
      <c r="M160" s="18"/>
      <c r="P160" s="18"/>
      <c r="S160" s="18"/>
    </row>
    <row r="161" spans="9:19" ht="12.75">
      <c r="I161" s="1"/>
      <c r="J161" s="32"/>
      <c r="K161" s="1"/>
      <c r="L161" s="32"/>
      <c r="M161" s="18"/>
      <c r="P161" s="18"/>
      <c r="S161" s="18"/>
    </row>
    <row r="162" spans="9:19" ht="12.75">
      <c r="I162" s="1"/>
      <c r="J162" s="32"/>
      <c r="K162" s="1"/>
      <c r="L162" s="32"/>
      <c r="M162" s="18"/>
      <c r="P162" s="18"/>
      <c r="S162" s="18"/>
    </row>
    <row r="163" spans="9:19" ht="12.75">
      <c r="I163" s="1"/>
      <c r="J163" s="32"/>
      <c r="K163" s="1"/>
      <c r="L163" s="32"/>
      <c r="M163" s="18"/>
      <c r="P163" s="18"/>
      <c r="S163" s="18"/>
    </row>
    <row r="164" spans="9:19" ht="12.75">
      <c r="I164" s="1"/>
      <c r="J164" s="32"/>
      <c r="K164" s="1"/>
      <c r="L164" s="32"/>
      <c r="M164" s="18"/>
      <c r="P164" s="18"/>
      <c r="S164" s="18"/>
    </row>
    <row r="165" spans="9:19" ht="12.75">
      <c r="I165" s="1"/>
      <c r="J165" s="32"/>
      <c r="K165" s="1"/>
      <c r="L165" s="32"/>
      <c r="M165" s="18"/>
      <c r="P165" s="18"/>
      <c r="S165" s="18"/>
    </row>
    <row r="166" spans="9:19" ht="12.75">
      <c r="I166" s="1"/>
      <c r="J166" s="32"/>
      <c r="K166" s="1"/>
      <c r="L166" s="32"/>
      <c r="M166" s="18"/>
      <c r="P166" s="18"/>
      <c r="S166" s="18"/>
    </row>
    <row r="167" spans="9:19" ht="12.75">
      <c r="I167" s="1"/>
      <c r="J167" s="32"/>
      <c r="K167" s="1"/>
      <c r="L167" s="32"/>
      <c r="M167" s="18"/>
      <c r="P167" s="18"/>
      <c r="S167" s="18"/>
    </row>
    <row r="168" spans="9:19" ht="12.75">
      <c r="I168" s="1"/>
      <c r="J168" s="32"/>
      <c r="K168" s="1"/>
      <c r="L168" s="32"/>
      <c r="M168" s="18"/>
      <c r="P168" s="18"/>
      <c r="S168" s="18"/>
    </row>
    <row r="169" spans="9:19" ht="12.75">
      <c r="I169" s="1"/>
      <c r="J169" s="32"/>
      <c r="K169" s="1"/>
      <c r="L169" s="32"/>
      <c r="M169" s="18"/>
      <c r="P169" s="18"/>
      <c r="S169" s="18"/>
    </row>
    <row r="170" spans="9:19" ht="12.75">
      <c r="I170" s="1"/>
      <c r="J170" s="32"/>
      <c r="K170" s="1"/>
      <c r="L170" s="32"/>
      <c r="M170" s="18"/>
      <c r="P170" s="18"/>
      <c r="S170" s="18"/>
    </row>
    <row r="171" spans="9:19" ht="12.75">
      <c r="I171" s="1"/>
      <c r="J171" s="32"/>
      <c r="K171" s="1"/>
      <c r="L171" s="32"/>
      <c r="M171" s="18"/>
      <c r="P171" s="18"/>
      <c r="S171" s="18"/>
    </row>
    <row r="172" spans="9:19" ht="12.75">
      <c r="I172" s="1"/>
      <c r="J172" s="32"/>
      <c r="K172" s="1"/>
      <c r="L172" s="32"/>
      <c r="M172" s="18"/>
      <c r="P172" s="18"/>
      <c r="S172" s="18"/>
    </row>
    <row r="173" spans="9:19" ht="12.75">
      <c r="I173" s="1"/>
      <c r="J173" s="32"/>
      <c r="K173" s="1"/>
      <c r="L173" s="32"/>
      <c r="M173" s="18"/>
      <c r="P173" s="18"/>
      <c r="S173" s="18"/>
    </row>
    <row r="174" spans="9:19" ht="12.75">
      <c r="I174" s="1"/>
      <c r="J174" s="32"/>
      <c r="K174" s="1"/>
      <c r="L174" s="32"/>
      <c r="M174" s="18"/>
      <c r="P174" s="18"/>
      <c r="S174" s="18"/>
    </row>
    <row r="175" spans="9:19" ht="12.75">
      <c r="I175" s="1"/>
      <c r="J175" s="32"/>
      <c r="K175" s="1"/>
      <c r="L175" s="32"/>
      <c r="M175" s="18"/>
      <c r="P175" s="18"/>
      <c r="S175" s="18"/>
    </row>
    <row r="176" spans="9:19" ht="12.75">
      <c r="I176" s="1"/>
      <c r="J176" s="32"/>
      <c r="K176" s="1"/>
      <c r="L176" s="32"/>
      <c r="M176" s="18"/>
      <c r="P176" s="18"/>
      <c r="S176" s="18"/>
    </row>
    <row r="177" spans="9:19" ht="12.75">
      <c r="I177" s="1"/>
      <c r="J177" s="32"/>
      <c r="K177" s="1"/>
      <c r="L177" s="32"/>
      <c r="M177" s="18"/>
      <c r="P177" s="18"/>
      <c r="S177" s="18"/>
    </row>
    <row r="178" spans="9:19" ht="12.75">
      <c r="I178" s="1"/>
      <c r="J178" s="32"/>
      <c r="K178" s="1"/>
      <c r="L178" s="32"/>
      <c r="M178" s="18"/>
      <c r="P178" s="18"/>
      <c r="S178" s="18"/>
    </row>
    <row r="179" spans="9:19" ht="12.75">
      <c r="I179" s="1"/>
      <c r="J179" s="32"/>
      <c r="K179" s="1"/>
      <c r="L179" s="32"/>
      <c r="M179" s="18"/>
      <c r="P179" s="18"/>
      <c r="S179" s="18"/>
    </row>
    <row r="180" spans="9:19" ht="12.75">
      <c r="I180" s="1"/>
      <c r="J180" s="32"/>
      <c r="K180" s="1"/>
      <c r="L180" s="32"/>
      <c r="M180" s="18"/>
      <c r="P180" s="18"/>
      <c r="S180" s="18"/>
    </row>
    <row r="181" spans="9:19" ht="12.75">
      <c r="I181" s="1"/>
      <c r="J181" s="32"/>
      <c r="K181" s="1"/>
      <c r="L181" s="32"/>
      <c r="M181" s="18"/>
      <c r="P181" s="18"/>
      <c r="S181" s="18"/>
    </row>
    <row r="182" spans="9:19" ht="12.75">
      <c r="I182" s="1"/>
      <c r="J182" s="32"/>
      <c r="K182" s="1"/>
      <c r="L182" s="32"/>
      <c r="M182" s="18"/>
      <c r="P182" s="18"/>
      <c r="S182" s="18"/>
    </row>
    <row r="183" spans="9:19" ht="12.75">
      <c r="I183" s="1"/>
      <c r="J183" s="32"/>
      <c r="K183" s="1"/>
      <c r="L183" s="32"/>
      <c r="M183" s="18"/>
      <c r="P183" s="18"/>
      <c r="S183" s="18"/>
    </row>
    <row r="184" spans="9:19" ht="12.75">
      <c r="I184" s="1"/>
      <c r="J184" s="32"/>
      <c r="K184" s="1"/>
      <c r="L184" s="32"/>
      <c r="M184" s="18"/>
      <c r="P184" s="18"/>
      <c r="S184" s="18"/>
    </row>
    <row r="185" spans="9:19" ht="12.75">
      <c r="I185" s="1"/>
      <c r="J185" s="32"/>
      <c r="K185" s="1"/>
      <c r="L185" s="32"/>
      <c r="M185" s="18"/>
      <c r="P185" s="18"/>
      <c r="S185" s="18"/>
    </row>
    <row r="186" spans="9:19" ht="12.75">
      <c r="I186" s="1"/>
      <c r="J186" s="32"/>
      <c r="K186" s="1"/>
      <c r="L186" s="32"/>
      <c r="M186" s="18"/>
      <c r="P186" s="18"/>
      <c r="S186" s="18"/>
    </row>
    <row r="187" spans="9:19" ht="12.75">
      <c r="I187" s="1"/>
      <c r="J187" s="32"/>
      <c r="K187" s="1"/>
      <c r="L187" s="32"/>
      <c r="M187" s="18"/>
      <c r="P187" s="18"/>
      <c r="S187" s="18"/>
    </row>
    <row r="188" spans="9:19" ht="12.75">
      <c r="I188" s="1"/>
      <c r="J188" s="32"/>
      <c r="K188" s="1"/>
      <c r="L188" s="32"/>
      <c r="M188" s="18"/>
      <c r="P188" s="18"/>
      <c r="S188" s="18"/>
    </row>
    <row r="189" spans="9:19" ht="12.75">
      <c r="I189" s="1"/>
      <c r="J189" s="32"/>
      <c r="K189" s="1"/>
      <c r="L189" s="32"/>
      <c r="M189" s="18"/>
      <c r="P189" s="18"/>
      <c r="S189" s="18"/>
    </row>
    <row r="190" spans="9:19" ht="12.75">
      <c r="I190" s="1"/>
      <c r="J190" s="32"/>
      <c r="K190" s="1"/>
      <c r="L190" s="32"/>
      <c r="M190" s="18"/>
      <c r="P190" s="18"/>
      <c r="S190" s="18"/>
    </row>
    <row r="191" spans="9:19" ht="12.75">
      <c r="I191" s="1"/>
      <c r="J191" s="32"/>
      <c r="K191" s="1"/>
      <c r="L191" s="32"/>
      <c r="M191" s="18"/>
      <c r="P191" s="18"/>
      <c r="S191" s="18"/>
    </row>
    <row r="192" spans="9:19" ht="12.75">
      <c r="I192" s="1"/>
      <c r="J192" s="32"/>
      <c r="K192" s="1"/>
      <c r="L192" s="32"/>
      <c r="M192" s="18"/>
      <c r="P192" s="18"/>
      <c r="S192" s="18"/>
    </row>
    <row r="193" spans="9:19" ht="12.75">
      <c r="I193" s="1"/>
      <c r="J193" s="32"/>
      <c r="K193" s="1"/>
      <c r="L193" s="32"/>
      <c r="M193" s="18"/>
      <c r="P193" s="18"/>
      <c r="S193" s="18"/>
    </row>
    <row r="194" spans="9:19" ht="12.75">
      <c r="I194" s="1"/>
      <c r="J194" s="32"/>
      <c r="K194" s="1"/>
      <c r="L194" s="32"/>
      <c r="M194" s="18"/>
      <c r="P194" s="18"/>
      <c r="S194" s="18"/>
    </row>
    <row r="195" spans="9:19" ht="12.75">
      <c r="I195" s="1"/>
      <c r="J195" s="32"/>
      <c r="K195" s="1"/>
      <c r="L195" s="32"/>
      <c r="M195" s="18"/>
      <c r="P195" s="18"/>
      <c r="S195" s="18"/>
    </row>
    <row r="196" spans="9:19" ht="12.75">
      <c r="I196" s="1"/>
      <c r="J196" s="32"/>
      <c r="K196" s="1"/>
      <c r="L196" s="32"/>
      <c r="M196" s="18"/>
      <c r="P196" s="18"/>
      <c r="S196" s="18"/>
    </row>
    <row r="197" spans="9:19" ht="12.75">
      <c r="I197" s="1"/>
      <c r="J197" s="32"/>
      <c r="K197" s="1"/>
      <c r="L197" s="32"/>
      <c r="M197" s="18"/>
      <c r="P197" s="18"/>
      <c r="S197" s="18"/>
    </row>
    <row r="198" spans="9:19" ht="12.75">
      <c r="I198" s="1"/>
      <c r="J198" s="32"/>
      <c r="K198" s="1"/>
      <c r="L198" s="32"/>
      <c r="M198" s="18"/>
      <c r="P198" s="18"/>
      <c r="S198" s="18"/>
    </row>
    <row r="199" spans="9:19" ht="12.75">
      <c r="I199" s="1"/>
      <c r="J199" s="32"/>
      <c r="K199" s="1"/>
      <c r="L199" s="32"/>
      <c r="M199" s="18"/>
      <c r="P199" s="18"/>
      <c r="S199" s="18"/>
    </row>
    <row r="200" spans="9:19" ht="12.75">
      <c r="I200" s="1"/>
      <c r="J200" s="32"/>
      <c r="K200" s="1"/>
      <c r="L200" s="32"/>
      <c r="M200" s="18"/>
      <c r="P200" s="18"/>
      <c r="S200" s="18"/>
    </row>
    <row r="201" spans="9:19" ht="12.75">
      <c r="I201" s="1"/>
      <c r="J201" s="32"/>
      <c r="K201" s="1"/>
      <c r="L201" s="32"/>
      <c r="M201" s="18"/>
      <c r="P201" s="18"/>
      <c r="S201" s="18"/>
    </row>
    <row r="202" spans="9:19" ht="12.75">
      <c r="I202" s="1"/>
      <c r="J202" s="32"/>
      <c r="K202" s="1"/>
      <c r="L202" s="32"/>
      <c r="M202" s="18"/>
      <c r="P202" s="18"/>
      <c r="S202" s="18"/>
    </row>
    <row r="203" spans="9:19" ht="12.75">
      <c r="I203" s="1"/>
      <c r="J203" s="32"/>
      <c r="K203" s="1"/>
      <c r="L203" s="32"/>
      <c r="M203" s="18"/>
      <c r="P203" s="18"/>
      <c r="S203" s="18"/>
    </row>
    <row r="204" spans="9:19" ht="12.75">
      <c r="I204" s="1"/>
      <c r="J204" s="32"/>
      <c r="K204" s="1"/>
      <c r="L204" s="32"/>
      <c r="M204" s="18"/>
      <c r="P204" s="18"/>
      <c r="S204" s="18"/>
    </row>
    <row r="205" spans="9:19" ht="12.75">
      <c r="I205" s="1"/>
      <c r="J205" s="32"/>
      <c r="K205" s="1"/>
      <c r="L205" s="32"/>
      <c r="M205" s="18"/>
      <c r="P205" s="18"/>
      <c r="S205" s="18"/>
    </row>
    <row r="206" spans="9:19" ht="12.75">
      <c r="I206" s="1"/>
      <c r="J206" s="32"/>
      <c r="K206" s="1"/>
      <c r="L206" s="32"/>
      <c r="M206" s="18"/>
      <c r="P206" s="18"/>
      <c r="S206" s="18"/>
    </row>
    <row r="207" spans="9:19" ht="12.75">
      <c r="I207" s="1"/>
      <c r="J207" s="32"/>
      <c r="K207" s="1"/>
      <c r="L207" s="32"/>
      <c r="M207" s="18"/>
      <c r="P207" s="18"/>
      <c r="S207" s="18"/>
    </row>
    <row r="208" spans="9:19" ht="12.75">
      <c r="I208" s="1"/>
      <c r="J208" s="32"/>
      <c r="K208" s="1"/>
      <c r="L208" s="32"/>
      <c r="M208" s="18"/>
      <c r="P208" s="18"/>
      <c r="S208" s="18"/>
    </row>
    <row r="209" spans="9:19" ht="12.75">
      <c r="I209" s="1"/>
      <c r="J209" s="32"/>
      <c r="K209" s="1"/>
      <c r="L209" s="32"/>
      <c r="M209" s="18"/>
      <c r="P209" s="18"/>
      <c r="S209" s="18"/>
    </row>
    <row r="210" spans="9:19" ht="12.75">
      <c r="I210" s="1"/>
      <c r="J210" s="32"/>
      <c r="K210" s="1"/>
      <c r="L210" s="32"/>
      <c r="M210" s="18"/>
      <c r="P210" s="18"/>
      <c r="S210" s="18"/>
    </row>
    <row r="211" spans="9:19" ht="12.75">
      <c r="I211" s="1"/>
      <c r="J211" s="32"/>
      <c r="K211" s="1"/>
      <c r="L211" s="32"/>
      <c r="M211" s="18"/>
      <c r="P211" s="18"/>
      <c r="S211" s="18"/>
    </row>
    <row r="212" spans="9:19" ht="12.75">
      <c r="I212" s="1"/>
      <c r="J212" s="32"/>
      <c r="K212" s="1"/>
      <c r="L212" s="32"/>
      <c r="M212" s="18"/>
      <c r="P212" s="18"/>
      <c r="S212" s="18"/>
    </row>
    <row r="213" spans="9:19" ht="12.75">
      <c r="I213" s="1"/>
      <c r="J213" s="32"/>
      <c r="K213" s="1"/>
      <c r="L213" s="32"/>
      <c r="M213" s="18"/>
      <c r="P213" s="18"/>
      <c r="S213" s="18"/>
    </row>
    <row r="214" spans="9:19" ht="12.75">
      <c r="I214" s="1"/>
      <c r="J214" s="32"/>
      <c r="K214" s="1"/>
      <c r="L214" s="32"/>
      <c r="M214" s="18"/>
      <c r="P214" s="18"/>
      <c r="S214" s="18"/>
    </row>
    <row r="215" spans="9:19" ht="12.75">
      <c r="I215" s="1"/>
      <c r="J215" s="32"/>
      <c r="K215" s="1"/>
      <c r="L215" s="32"/>
      <c r="M215" s="18"/>
      <c r="P215" s="18"/>
      <c r="S215" s="18"/>
    </row>
    <row r="216" spans="9:19" ht="12.75">
      <c r="I216" s="1"/>
      <c r="J216" s="32"/>
      <c r="K216" s="1"/>
      <c r="L216" s="32"/>
      <c r="M216" s="18"/>
      <c r="P216" s="18"/>
      <c r="S216" s="18"/>
    </row>
    <row r="217" spans="9:19" ht="12.75">
      <c r="I217" s="1"/>
      <c r="J217" s="32"/>
      <c r="K217" s="1"/>
      <c r="L217" s="32"/>
      <c r="M217" s="18"/>
      <c r="P217" s="18"/>
      <c r="S217" s="18"/>
    </row>
    <row r="218" spans="9:19" ht="12.75">
      <c r="I218" s="1"/>
      <c r="J218" s="32"/>
      <c r="K218" s="1"/>
      <c r="L218" s="32"/>
      <c r="M218" s="18"/>
      <c r="P218" s="18"/>
      <c r="S218" s="18"/>
    </row>
    <row r="219" spans="9:19" ht="12.75">
      <c r="I219" s="1"/>
      <c r="J219" s="32"/>
      <c r="K219" s="1"/>
      <c r="L219" s="32"/>
      <c r="M219" s="18"/>
      <c r="P219" s="18"/>
      <c r="S219" s="18"/>
    </row>
    <row r="220" spans="9:19" ht="12.75">
      <c r="I220" s="1"/>
      <c r="J220" s="32"/>
      <c r="K220" s="1"/>
      <c r="L220" s="32"/>
      <c r="M220" s="18"/>
      <c r="P220" s="18"/>
      <c r="S220" s="18"/>
    </row>
    <row r="221" spans="9:19" ht="12.75">
      <c r="I221" s="1"/>
      <c r="J221" s="32"/>
      <c r="K221" s="1"/>
      <c r="L221" s="32"/>
      <c r="M221" s="18"/>
      <c r="P221" s="18"/>
      <c r="S221" s="18"/>
    </row>
    <row r="222" spans="9:19" ht="12.75">
      <c r="I222" s="1"/>
      <c r="J222" s="32"/>
      <c r="K222" s="1"/>
      <c r="L222" s="32"/>
      <c r="M222" s="18"/>
      <c r="P222" s="18"/>
      <c r="S222" s="18"/>
    </row>
    <row r="223" spans="9:19" ht="12.75">
      <c r="I223" s="1"/>
      <c r="J223" s="32"/>
      <c r="K223" s="1"/>
      <c r="L223" s="32"/>
      <c r="M223" s="18"/>
      <c r="P223" s="18"/>
      <c r="S223" s="18"/>
    </row>
    <row r="224" spans="9:19" ht="12.75">
      <c r="I224" s="1"/>
      <c r="J224" s="32"/>
      <c r="K224" s="1"/>
      <c r="L224" s="32"/>
      <c r="M224" s="18"/>
      <c r="P224" s="18"/>
      <c r="S224" s="18"/>
    </row>
    <row r="225" spans="9:19" ht="12.75">
      <c r="I225" s="1"/>
      <c r="J225" s="32"/>
      <c r="K225" s="1"/>
      <c r="L225" s="32"/>
      <c r="M225" s="18"/>
      <c r="P225" s="18"/>
      <c r="S225" s="18"/>
    </row>
    <row r="226" spans="9:19" ht="12.75">
      <c r="I226" s="1"/>
      <c r="J226" s="32"/>
      <c r="K226" s="1"/>
      <c r="L226" s="32"/>
      <c r="M226" s="18"/>
      <c r="P226" s="18"/>
      <c r="S226" s="18"/>
    </row>
    <row r="227" spans="9:19" ht="12.75">
      <c r="I227" s="1"/>
      <c r="J227" s="32"/>
      <c r="K227" s="1"/>
      <c r="L227" s="32"/>
      <c r="M227" s="18"/>
      <c r="P227" s="18"/>
      <c r="S227" s="18"/>
    </row>
    <row r="228" spans="9:19" ht="12.75">
      <c r="I228" s="1"/>
      <c r="J228" s="32"/>
      <c r="K228" s="1"/>
      <c r="L228" s="32"/>
      <c r="M228" s="18"/>
      <c r="P228" s="18"/>
      <c r="S228" s="18"/>
    </row>
    <row r="229" spans="9:19" ht="12.75">
      <c r="I229" s="1"/>
      <c r="J229" s="32"/>
      <c r="K229" s="1"/>
      <c r="L229" s="32"/>
      <c r="M229" s="18"/>
      <c r="P229" s="18"/>
      <c r="S229" s="18"/>
    </row>
    <row r="230" spans="9:19" ht="12.75">
      <c r="I230" s="1"/>
      <c r="J230" s="32"/>
      <c r="K230" s="1"/>
      <c r="L230" s="32"/>
      <c r="M230" s="18"/>
      <c r="P230" s="18"/>
      <c r="S230" s="18"/>
    </row>
    <row r="231" spans="9:19" ht="12.75">
      <c r="I231" s="1"/>
      <c r="J231" s="32"/>
      <c r="K231" s="1"/>
      <c r="L231" s="32"/>
      <c r="M231" s="18"/>
      <c r="P231" s="18"/>
      <c r="S231" s="18"/>
    </row>
    <row r="232" spans="9:19" ht="12.75">
      <c r="I232" s="1"/>
      <c r="J232" s="32"/>
      <c r="K232" s="1"/>
      <c r="L232" s="32"/>
      <c r="M232" s="18"/>
      <c r="P232" s="18"/>
      <c r="S232" s="18"/>
    </row>
    <row r="233" spans="9:19" ht="12.75">
      <c r="I233" s="1"/>
      <c r="J233" s="32"/>
      <c r="K233" s="1"/>
      <c r="L233" s="32"/>
      <c r="M233" s="18"/>
      <c r="P233" s="18"/>
      <c r="S233" s="18"/>
    </row>
    <row r="234" spans="9:19" ht="12.75">
      <c r="I234" s="1"/>
      <c r="J234" s="32"/>
      <c r="K234" s="1"/>
      <c r="L234" s="32"/>
      <c r="M234" s="18"/>
      <c r="P234" s="18"/>
      <c r="S234" s="18"/>
    </row>
    <row r="235" spans="9:19" ht="12.75">
      <c r="I235" s="1"/>
      <c r="J235" s="32"/>
      <c r="K235" s="1"/>
      <c r="L235" s="32"/>
      <c r="M235" s="18"/>
      <c r="P235" s="18"/>
      <c r="S235" s="18"/>
    </row>
    <row r="236" spans="9:19" ht="12.75">
      <c r="I236" s="1"/>
      <c r="J236" s="32"/>
      <c r="K236" s="1"/>
      <c r="L236" s="32"/>
      <c r="M236" s="18"/>
      <c r="P236" s="18"/>
      <c r="S236" s="18"/>
    </row>
    <row r="237" spans="9:19" ht="12.75">
      <c r="I237" s="1"/>
      <c r="J237" s="32"/>
      <c r="K237" s="1"/>
      <c r="L237" s="32"/>
      <c r="M237" s="18"/>
      <c r="P237" s="18"/>
      <c r="S237" s="18"/>
    </row>
    <row r="238" spans="9:19" ht="12.75">
      <c r="I238" s="1"/>
      <c r="J238" s="32"/>
      <c r="K238" s="1"/>
      <c r="L238" s="32"/>
      <c r="M238" s="18"/>
      <c r="P238" s="18"/>
      <c r="S238" s="18"/>
    </row>
    <row r="239" spans="9:19" ht="12.75">
      <c r="I239" s="1"/>
      <c r="J239" s="32"/>
      <c r="K239" s="1"/>
      <c r="L239" s="32"/>
      <c r="M239" s="18"/>
      <c r="P239" s="18"/>
      <c r="S239" s="18"/>
    </row>
    <row r="240" spans="9:19" ht="12.75">
      <c r="I240" s="1"/>
      <c r="J240" s="32"/>
      <c r="K240" s="1"/>
      <c r="L240" s="32"/>
      <c r="M240" s="18"/>
      <c r="P240" s="18"/>
      <c r="S240" s="18"/>
    </row>
    <row r="241" spans="9:19" ht="12.75">
      <c r="I241" s="1"/>
      <c r="J241" s="32"/>
      <c r="K241" s="1"/>
      <c r="L241" s="32"/>
      <c r="M241" s="18"/>
      <c r="P241" s="18"/>
      <c r="S241" s="18"/>
    </row>
    <row r="242" spans="9:19" ht="12.75">
      <c r="I242" s="1"/>
      <c r="J242" s="32"/>
      <c r="K242" s="1"/>
      <c r="L242" s="32"/>
      <c r="M242" s="18"/>
      <c r="P242" s="18"/>
      <c r="S242" s="18"/>
    </row>
    <row r="243" spans="9:19" ht="12.75">
      <c r="I243" s="1"/>
      <c r="J243" s="32"/>
      <c r="K243" s="1"/>
      <c r="L243" s="32"/>
      <c r="M243" s="18"/>
      <c r="P243" s="18"/>
      <c r="S243" s="18"/>
    </row>
    <row r="244" spans="9:19" ht="12.75">
      <c r="I244" s="1"/>
      <c r="J244" s="32"/>
      <c r="K244" s="1"/>
      <c r="L244" s="32"/>
      <c r="M244" s="18"/>
      <c r="P244" s="18"/>
      <c r="S244" s="18"/>
    </row>
    <row r="245" spans="9:19" ht="12.75">
      <c r="I245" s="1"/>
      <c r="J245" s="32"/>
      <c r="K245" s="1"/>
      <c r="L245" s="32"/>
      <c r="M245" s="18"/>
      <c r="P245" s="18"/>
      <c r="S245" s="18"/>
    </row>
    <row r="246" spans="9:19" ht="12.75">
      <c r="I246" s="1"/>
      <c r="J246" s="32"/>
      <c r="K246" s="1"/>
      <c r="L246" s="32"/>
      <c r="M246" s="18"/>
      <c r="P246" s="18"/>
      <c r="S246" s="18"/>
    </row>
    <row r="247" spans="9:19" ht="12.75">
      <c r="I247" s="1"/>
      <c r="J247" s="32"/>
      <c r="K247" s="1"/>
      <c r="L247" s="32"/>
      <c r="M247" s="18"/>
      <c r="P247" s="18"/>
      <c r="S247" s="18"/>
    </row>
    <row r="248" spans="9:19" ht="12.75">
      <c r="I248" s="1"/>
      <c r="J248" s="32"/>
      <c r="K248" s="1"/>
      <c r="L248" s="32"/>
      <c r="M248" s="18"/>
      <c r="P248" s="18"/>
      <c r="S248" s="18"/>
    </row>
    <row r="249" spans="9:19" ht="12.75">
      <c r="I249" s="1"/>
      <c r="J249" s="32"/>
      <c r="K249" s="1"/>
      <c r="L249" s="32"/>
      <c r="M249" s="18"/>
      <c r="P249" s="18"/>
      <c r="S249" s="18"/>
    </row>
    <row r="250" spans="9:19" ht="12.75">
      <c r="I250" s="1"/>
      <c r="J250" s="32"/>
      <c r="K250" s="1"/>
      <c r="L250" s="32"/>
      <c r="M250" s="18"/>
      <c r="P250" s="18"/>
      <c r="S250" s="18"/>
    </row>
    <row r="251" spans="9:19" ht="12.75">
      <c r="I251" s="1"/>
      <c r="J251" s="32"/>
      <c r="K251" s="1"/>
      <c r="L251" s="32"/>
      <c r="M251" s="18"/>
      <c r="P251" s="18"/>
      <c r="S251" s="18"/>
    </row>
    <row r="252" spans="9:19" ht="12.75">
      <c r="I252" s="1"/>
      <c r="J252" s="32"/>
      <c r="K252" s="1"/>
      <c r="L252" s="32"/>
      <c r="M252" s="18"/>
      <c r="P252" s="18"/>
      <c r="S252" s="18"/>
    </row>
    <row r="253" spans="9:19" ht="12.75">
      <c r="I253" s="1"/>
      <c r="J253" s="32"/>
      <c r="K253" s="1"/>
      <c r="L253" s="32"/>
      <c r="M253" s="18"/>
      <c r="P253" s="18"/>
      <c r="S253" s="18"/>
    </row>
    <row r="254" spans="9:19" ht="12.75">
      <c r="I254" s="1"/>
      <c r="J254" s="32"/>
      <c r="K254" s="1"/>
      <c r="L254" s="32"/>
      <c r="M254" s="18"/>
      <c r="P254" s="18"/>
      <c r="S254" s="18"/>
    </row>
    <row r="255" spans="9:16" ht="12.75">
      <c r="I255" s="1"/>
      <c r="J255" s="32"/>
      <c r="K255" s="32"/>
      <c r="M255" s="18"/>
      <c r="P255" s="18"/>
    </row>
    <row r="256" spans="9:16" ht="12.75">
      <c r="I256" s="1"/>
      <c r="J256" s="32"/>
      <c r="K256" s="32"/>
      <c r="M256" s="18"/>
      <c r="P256" s="18"/>
    </row>
    <row r="257" spans="9:16" ht="12.75">
      <c r="I257" s="1"/>
      <c r="J257" s="32"/>
      <c r="K257" s="32"/>
      <c r="M257" s="18"/>
      <c r="P257" s="18"/>
    </row>
    <row r="258" spans="9:16" ht="12.75">
      <c r="I258" s="1"/>
      <c r="J258" s="32"/>
      <c r="K258" s="32"/>
      <c r="M258" s="18"/>
      <c r="P258" s="18"/>
    </row>
    <row r="259" spans="9:16" ht="12.75">
      <c r="I259" s="1"/>
      <c r="J259" s="32"/>
      <c r="K259" s="32"/>
      <c r="M259" s="18"/>
      <c r="P259" s="18"/>
    </row>
    <row r="260" spans="9:16" ht="12.75">
      <c r="I260" s="1"/>
      <c r="J260" s="32"/>
      <c r="K260" s="32"/>
      <c r="M260" s="18"/>
      <c r="P260" s="18"/>
    </row>
    <row r="261" spans="9:16" ht="12.75">
      <c r="I261" s="1"/>
      <c r="J261" s="32"/>
      <c r="K261" s="32"/>
      <c r="M261" s="18"/>
      <c r="P261" s="18"/>
    </row>
    <row r="262" spans="9:16" ht="12.75">
      <c r="I262" s="1"/>
      <c r="J262" s="32"/>
      <c r="K262" s="32"/>
      <c r="M262" s="18"/>
      <c r="P262" s="18"/>
    </row>
    <row r="263" spans="9:16" ht="12.75">
      <c r="I263" s="1"/>
      <c r="J263" s="32"/>
      <c r="K263" s="32"/>
      <c r="M263" s="18"/>
      <c r="P263" s="18"/>
    </row>
    <row r="264" spans="9:16" ht="12.75">
      <c r="I264" s="1"/>
      <c r="J264" s="32"/>
      <c r="K264" s="32"/>
      <c r="M264" s="18"/>
      <c r="P264" s="18"/>
    </row>
    <row r="265" spans="9:16" ht="12.75">
      <c r="I265" s="1"/>
      <c r="J265" s="32"/>
      <c r="K265" s="32"/>
      <c r="M265" s="18"/>
      <c r="P265" s="18"/>
    </row>
    <row r="266" spans="9:16" ht="12.75">
      <c r="I266" s="1"/>
      <c r="J266" s="32"/>
      <c r="K266" s="32"/>
      <c r="M266" s="18"/>
      <c r="P266" s="18"/>
    </row>
    <row r="267" spans="9:16" ht="12.75">
      <c r="I267" s="1"/>
      <c r="J267" s="32"/>
      <c r="K267" s="32"/>
      <c r="M267" s="18"/>
      <c r="P267" s="18"/>
    </row>
    <row r="268" spans="9:16" ht="12.75">
      <c r="I268" s="1"/>
      <c r="J268" s="32"/>
      <c r="K268" s="32"/>
      <c r="M268" s="18"/>
      <c r="P268" s="18"/>
    </row>
    <row r="269" spans="9:16" ht="12.75">
      <c r="I269" s="1"/>
      <c r="J269" s="32"/>
      <c r="K269" s="32"/>
      <c r="M269" s="18"/>
      <c r="P269" s="18"/>
    </row>
    <row r="270" spans="9:16" ht="12.75">
      <c r="I270" s="1"/>
      <c r="J270" s="32"/>
      <c r="K270" s="32"/>
      <c r="M270" s="18"/>
      <c r="P270" s="18"/>
    </row>
    <row r="271" spans="9:16" ht="12.75">
      <c r="I271" s="1"/>
      <c r="J271" s="32"/>
      <c r="K271" s="32"/>
      <c r="M271" s="18"/>
      <c r="P271" s="18"/>
    </row>
    <row r="272" spans="9:16" ht="12.75">
      <c r="I272" s="1"/>
      <c r="J272" s="32"/>
      <c r="K272" s="32"/>
      <c r="M272" s="18"/>
      <c r="P272" s="18"/>
    </row>
    <row r="273" spans="9:16" ht="12.75">
      <c r="I273" s="1"/>
      <c r="J273" s="32"/>
      <c r="K273" s="32"/>
      <c r="M273" s="18"/>
      <c r="P273" s="18"/>
    </row>
    <row r="274" spans="9:16" ht="12.75">
      <c r="I274" s="1"/>
      <c r="J274" s="32"/>
      <c r="K274" s="32"/>
      <c r="M274" s="18"/>
      <c r="P274" s="18"/>
    </row>
    <row r="275" spans="9:16" ht="12.75">
      <c r="I275" s="1"/>
      <c r="J275" s="32"/>
      <c r="K275" s="32"/>
      <c r="M275" s="18"/>
      <c r="P275" s="18"/>
    </row>
    <row r="276" spans="9:16" ht="12.75">
      <c r="I276" s="1"/>
      <c r="J276" s="32"/>
      <c r="K276" s="32"/>
      <c r="M276" s="18"/>
      <c r="P276" s="18"/>
    </row>
    <row r="277" spans="9:16" ht="12.75">
      <c r="I277" s="1"/>
      <c r="J277" s="32"/>
      <c r="K277" s="32"/>
      <c r="M277" s="18"/>
      <c r="P277" s="18"/>
    </row>
    <row r="278" spans="9:16" ht="12.75">
      <c r="I278" s="1"/>
      <c r="J278" s="32"/>
      <c r="K278" s="32"/>
      <c r="M278" s="18"/>
      <c r="P278" s="18"/>
    </row>
    <row r="279" spans="9:16" ht="12.75">
      <c r="I279" s="1"/>
      <c r="J279" s="32"/>
      <c r="K279" s="32"/>
      <c r="M279" s="18"/>
      <c r="P279" s="18"/>
    </row>
    <row r="280" spans="9:16" ht="12.75">
      <c r="I280" s="1"/>
      <c r="J280" s="32"/>
      <c r="K280" s="32"/>
      <c r="M280" s="18"/>
      <c r="P280" s="18"/>
    </row>
    <row r="281" spans="9:16" ht="12.75">
      <c r="I281" s="1"/>
      <c r="J281" s="32"/>
      <c r="K281" s="32"/>
      <c r="M281" s="18"/>
      <c r="P281" s="18"/>
    </row>
    <row r="282" spans="9:16" ht="12.75">
      <c r="I282" s="1"/>
      <c r="J282" s="32"/>
      <c r="K282" s="32"/>
      <c r="M282" s="18"/>
      <c r="P282" s="18"/>
    </row>
    <row r="283" spans="9:16" ht="12.75">
      <c r="I283" s="1"/>
      <c r="J283" s="32"/>
      <c r="K283" s="32"/>
      <c r="M283" s="18"/>
      <c r="P283" s="18"/>
    </row>
    <row r="284" spans="9:16" ht="12.75">
      <c r="I284" s="1"/>
      <c r="J284" s="32"/>
      <c r="K284" s="32"/>
      <c r="M284" s="18"/>
      <c r="P284" s="18"/>
    </row>
    <row r="285" spans="9:16" ht="12.75">
      <c r="I285" s="1"/>
      <c r="J285" s="32"/>
      <c r="K285" s="32"/>
      <c r="M285" s="18"/>
      <c r="P285" s="18"/>
    </row>
    <row r="286" spans="9:16" ht="12.75">
      <c r="I286" s="1"/>
      <c r="J286" s="32"/>
      <c r="K286" s="32"/>
      <c r="M286" s="18"/>
      <c r="P286" s="18"/>
    </row>
    <row r="287" spans="9:16" ht="12.75">
      <c r="I287" s="1"/>
      <c r="J287" s="32"/>
      <c r="K287" s="32"/>
      <c r="M287" s="18"/>
      <c r="P287" s="18"/>
    </row>
    <row r="288" spans="9:16" ht="12.75">
      <c r="I288" s="1"/>
      <c r="J288" s="1"/>
      <c r="K288" s="32"/>
      <c r="M288" s="18"/>
      <c r="P288" s="18"/>
    </row>
    <row r="289" spans="9:16" ht="12.75">
      <c r="I289" s="1"/>
      <c r="J289" s="1"/>
      <c r="K289" s="32"/>
      <c r="M289" s="18"/>
      <c r="P289" s="18"/>
    </row>
    <row r="290" spans="9:16" ht="12.75">
      <c r="I290" s="1"/>
      <c r="J290" s="1"/>
      <c r="K290" s="32"/>
      <c r="M290" s="18"/>
      <c r="P290" s="18"/>
    </row>
    <row r="291" spans="9:16" ht="12.75">
      <c r="I291" s="1"/>
      <c r="J291" s="1"/>
      <c r="K291" s="32"/>
      <c r="M291" s="18"/>
      <c r="P291" s="18"/>
    </row>
    <row r="292" spans="9:16" ht="12.75">
      <c r="I292" s="1"/>
      <c r="J292" s="1"/>
      <c r="K292" s="32"/>
      <c r="M292" s="18"/>
      <c r="P292" s="18"/>
    </row>
    <row r="293" spans="9:16" ht="12.75">
      <c r="I293" s="1"/>
      <c r="J293" s="1"/>
      <c r="K293" s="32"/>
      <c r="M293" s="18"/>
      <c r="P293" s="18"/>
    </row>
    <row r="294" spans="9:16" ht="12.75">
      <c r="I294" s="1"/>
      <c r="J294" s="1"/>
      <c r="K294" s="32"/>
      <c r="M294" s="18"/>
      <c r="P294" s="18"/>
    </row>
    <row r="295" spans="9:16" ht="12.75">
      <c r="I295" s="1"/>
      <c r="J295" s="1"/>
      <c r="K295" s="32"/>
      <c r="M295" s="18"/>
      <c r="P295" s="18"/>
    </row>
    <row r="296" spans="9:16" ht="12.75">
      <c r="I296" s="1"/>
      <c r="J296" s="1"/>
      <c r="K296" s="32"/>
      <c r="M296" s="18"/>
      <c r="P296" s="18"/>
    </row>
    <row r="297" spans="9:16" ht="12.75">
      <c r="I297" s="1"/>
      <c r="J297" s="1"/>
      <c r="K297" s="32"/>
      <c r="M297" s="18"/>
      <c r="P297" s="18"/>
    </row>
    <row r="298" spans="9:16" ht="12.75">
      <c r="I298" s="1"/>
      <c r="J298" s="1"/>
      <c r="K298" s="32"/>
      <c r="M298" s="18"/>
      <c r="P298" s="18"/>
    </row>
    <row r="299" spans="9:16" ht="12.75">
      <c r="I299" s="1"/>
      <c r="J299" s="1"/>
      <c r="K299" s="32"/>
      <c r="M299" s="18"/>
      <c r="P299" s="18"/>
    </row>
    <row r="300" spans="9:16" ht="12.75">
      <c r="I300" s="1"/>
      <c r="J300" s="1"/>
      <c r="K300" s="32"/>
      <c r="M300" s="18"/>
      <c r="P300" s="18"/>
    </row>
    <row r="301" spans="9:16" ht="12.75">
      <c r="I301" s="1"/>
      <c r="J301" s="1"/>
      <c r="K301" s="32"/>
      <c r="M301" s="18"/>
      <c r="P301" s="18"/>
    </row>
    <row r="302" spans="9:16" ht="12.75">
      <c r="I302" s="1"/>
      <c r="J302" s="1"/>
      <c r="K302" s="32"/>
      <c r="M302" s="18"/>
      <c r="P302" s="18"/>
    </row>
    <row r="303" spans="9:16" ht="12.75">
      <c r="I303" s="1"/>
      <c r="J303" s="1"/>
      <c r="K303" s="32"/>
      <c r="M303" s="18"/>
      <c r="P303" s="18"/>
    </row>
    <row r="304" spans="9:16" ht="12.75">
      <c r="I304" s="1"/>
      <c r="J304" s="1"/>
      <c r="K304" s="32"/>
      <c r="M304" s="18"/>
      <c r="P304" s="18"/>
    </row>
    <row r="305" spans="9:16" ht="12.75">
      <c r="I305" s="1"/>
      <c r="J305" s="1"/>
      <c r="K305" s="32"/>
      <c r="M305" s="18"/>
      <c r="P305" s="18"/>
    </row>
    <row r="306" spans="9:16" ht="12.75">
      <c r="I306" s="1"/>
      <c r="J306" s="1"/>
      <c r="K306" s="32"/>
      <c r="M306" s="18"/>
      <c r="P306" s="18"/>
    </row>
    <row r="307" spans="9:16" ht="12.75">
      <c r="I307" s="1"/>
      <c r="J307" s="1"/>
      <c r="K307" s="32"/>
      <c r="M307" s="18"/>
      <c r="P307" s="18"/>
    </row>
    <row r="308" spans="9:16" ht="12.75">
      <c r="I308" s="1"/>
      <c r="J308" s="1"/>
      <c r="K308" s="32"/>
      <c r="M308" s="18"/>
      <c r="P308" s="18"/>
    </row>
    <row r="309" spans="9:16" ht="12.75">
      <c r="I309" s="1"/>
      <c r="J309" s="1"/>
      <c r="K309" s="32"/>
      <c r="M309" s="18"/>
      <c r="P309" s="18"/>
    </row>
    <row r="310" spans="9:16" ht="12.75">
      <c r="I310" s="1"/>
      <c r="J310" s="1"/>
      <c r="K310" s="32"/>
      <c r="M310" s="18"/>
      <c r="P310" s="18"/>
    </row>
    <row r="311" spans="9:16" ht="12.75">
      <c r="I311" s="1"/>
      <c r="J311" s="1"/>
      <c r="K311" s="32"/>
      <c r="M311" s="18"/>
      <c r="P311" s="18"/>
    </row>
    <row r="312" spans="9:16" ht="12.75">
      <c r="I312" s="1"/>
      <c r="J312" s="1"/>
      <c r="K312" s="32"/>
      <c r="M312" s="18"/>
      <c r="P312" s="18"/>
    </row>
    <row r="313" spans="9:16" ht="12.75">
      <c r="I313" s="1"/>
      <c r="J313" s="1"/>
      <c r="K313" s="32"/>
      <c r="M313" s="18"/>
      <c r="P313" s="18"/>
    </row>
    <row r="314" spans="9:16" ht="12.75">
      <c r="I314" s="1"/>
      <c r="J314" s="1"/>
      <c r="K314" s="32"/>
      <c r="M314" s="18"/>
      <c r="P314" s="18"/>
    </row>
    <row r="315" spans="9:16" ht="12.75">
      <c r="I315" s="1"/>
      <c r="J315" s="1"/>
      <c r="K315" s="32"/>
      <c r="M315" s="18"/>
      <c r="P315" s="18"/>
    </row>
    <row r="316" spans="9:16" ht="12.75">
      <c r="I316" s="1"/>
      <c r="J316" s="1"/>
      <c r="K316" s="32"/>
      <c r="M316" s="18"/>
      <c r="P316" s="18"/>
    </row>
    <row r="317" spans="9:16" ht="12.75">
      <c r="I317" s="1"/>
      <c r="J317" s="1"/>
      <c r="K317" s="32"/>
      <c r="M317" s="18"/>
      <c r="P317" s="18"/>
    </row>
    <row r="318" spans="9:16" ht="12.75">
      <c r="I318" s="1"/>
      <c r="J318" s="1"/>
      <c r="K318" s="32"/>
      <c r="M318" s="18"/>
      <c r="P318" s="18"/>
    </row>
    <row r="319" spans="9:16" ht="12.75">
      <c r="I319" s="1"/>
      <c r="J319" s="1"/>
      <c r="K319" s="32"/>
      <c r="M319" s="18"/>
      <c r="P319" s="18"/>
    </row>
    <row r="320" spans="9:16" ht="12.75">
      <c r="I320" s="1"/>
      <c r="J320" s="1"/>
      <c r="K320" s="32"/>
      <c r="M320" s="18"/>
      <c r="P320" s="18"/>
    </row>
    <row r="321" spans="9:16" ht="12.75">
      <c r="I321" s="1"/>
      <c r="J321" s="1"/>
      <c r="K321" s="32"/>
      <c r="M321" s="18"/>
      <c r="P321" s="18"/>
    </row>
    <row r="322" spans="9:16" ht="12.75">
      <c r="I322" s="1"/>
      <c r="J322" s="1"/>
      <c r="K322" s="32"/>
      <c r="M322" s="18"/>
      <c r="P322" s="18"/>
    </row>
    <row r="323" spans="9:16" ht="12.75">
      <c r="I323" s="1"/>
      <c r="J323" s="1"/>
      <c r="K323" s="32"/>
      <c r="M323" s="18"/>
      <c r="P323" s="18"/>
    </row>
    <row r="324" spans="9:16" ht="12.75">
      <c r="I324" s="1"/>
      <c r="J324" s="1"/>
      <c r="K324" s="32"/>
      <c r="M324" s="18"/>
      <c r="P324" s="18"/>
    </row>
    <row r="325" spans="9:16" ht="12.75">
      <c r="I325" s="1"/>
      <c r="J325" s="1"/>
      <c r="K325" s="32"/>
      <c r="M325" s="18"/>
      <c r="P325" s="18"/>
    </row>
    <row r="326" spans="9:16" ht="12.75">
      <c r="I326" s="1"/>
      <c r="J326" s="1"/>
      <c r="K326" s="32"/>
      <c r="M326" s="18"/>
      <c r="P326" s="18"/>
    </row>
    <row r="327" spans="9:16" ht="12.75">
      <c r="I327" s="1"/>
      <c r="J327" s="1"/>
      <c r="K327" s="32"/>
      <c r="M327" s="18"/>
      <c r="P327" s="18"/>
    </row>
    <row r="328" spans="9:16" ht="12.75">
      <c r="I328" s="1"/>
      <c r="J328" s="1"/>
      <c r="K328" s="32"/>
      <c r="M328" s="18"/>
      <c r="P328" s="18"/>
    </row>
    <row r="329" spans="9:16" ht="12.75">
      <c r="I329" s="1"/>
      <c r="J329" s="1"/>
      <c r="K329" s="32"/>
      <c r="M329" s="18"/>
      <c r="P329" s="18"/>
    </row>
    <row r="330" spans="9:16" ht="12.75">
      <c r="I330" s="1"/>
      <c r="J330" s="1"/>
      <c r="K330" s="32"/>
      <c r="M330" s="18"/>
      <c r="P330" s="18"/>
    </row>
    <row r="331" spans="9:16" ht="12.75">
      <c r="I331" s="1"/>
      <c r="J331" s="1"/>
      <c r="K331" s="32"/>
      <c r="M331" s="18"/>
      <c r="P331" s="18"/>
    </row>
    <row r="332" spans="9:16" ht="12.75">
      <c r="I332" s="1"/>
      <c r="J332" s="1"/>
      <c r="K332" s="32"/>
      <c r="M332" s="18"/>
      <c r="P332" s="18"/>
    </row>
    <row r="333" spans="9:16" ht="12.75">
      <c r="I333" s="1"/>
      <c r="J333" s="1"/>
      <c r="K333" s="32"/>
      <c r="M333" s="18"/>
      <c r="P333" s="18"/>
    </row>
    <row r="334" spans="9:16" ht="12.75">
      <c r="I334" s="1"/>
      <c r="J334" s="1"/>
      <c r="K334" s="32"/>
      <c r="M334" s="18"/>
      <c r="P334" s="18"/>
    </row>
    <row r="335" spans="9:16" ht="12.75">
      <c r="I335" s="1"/>
      <c r="J335" s="1"/>
      <c r="K335" s="32"/>
      <c r="M335" s="18"/>
      <c r="P335" s="18"/>
    </row>
    <row r="336" spans="9:16" ht="12.75">
      <c r="I336" s="1"/>
      <c r="J336" s="1"/>
      <c r="K336" s="32"/>
      <c r="M336" s="18"/>
      <c r="P336" s="18"/>
    </row>
    <row r="337" spans="9:16" ht="12.75">
      <c r="I337" s="1"/>
      <c r="J337" s="1"/>
      <c r="K337" s="32"/>
      <c r="M337" s="18"/>
      <c r="P337" s="18"/>
    </row>
    <row r="338" spans="9:16" ht="12.75">
      <c r="I338" s="1"/>
      <c r="J338" s="1"/>
      <c r="K338" s="32"/>
      <c r="M338" s="18"/>
      <c r="P338" s="18"/>
    </row>
    <row r="339" spans="9:16" ht="12.75">
      <c r="I339" s="1"/>
      <c r="J339" s="1"/>
      <c r="K339" s="32"/>
      <c r="M339" s="18"/>
      <c r="P339" s="18"/>
    </row>
    <row r="340" spans="9:16" ht="12.75">
      <c r="I340" s="1"/>
      <c r="J340" s="1"/>
      <c r="K340" s="32"/>
      <c r="M340" s="18"/>
      <c r="P340" s="18"/>
    </row>
    <row r="341" spans="9:16" ht="12.75">
      <c r="I341" s="1"/>
      <c r="J341" s="1"/>
      <c r="K341" s="32"/>
      <c r="M341" s="18"/>
      <c r="P341" s="18"/>
    </row>
    <row r="342" spans="9:16" ht="12.75">
      <c r="I342" s="1"/>
      <c r="J342" s="1"/>
      <c r="K342" s="32"/>
      <c r="M342" s="18"/>
      <c r="P342" s="18"/>
    </row>
    <row r="343" spans="9:16" ht="12.75">
      <c r="I343" s="1"/>
      <c r="J343" s="1"/>
      <c r="K343" s="32"/>
      <c r="M343" s="18"/>
      <c r="P343" s="18"/>
    </row>
    <row r="344" spans="9:16" ht="12.75">
      <c r="I344" s="1"/>
      <c r="J344" s="1"/>
      <c r="K344" s="32"/>
      <c r="M344" s="18"/>
      <c r="P344" s="18"/>
    </row>
    <row r="345" spans="9:16" ht="12.75">
      <c r="I345" s="1"/>
      <c r="J345" s="1"/>
      <c r="K345" s="32"/>
      <c r="M345" s="18"/>
      <c r="P345" s="18"/>
    </row>
    <row r="346" spans="9:16" ht="12.75">
      <c r="I346" s="1"/>
      <c r="J346" s="1"/>
      <c r="K346" s="32"/>
      <c r="M346" s="18"/>
      <c r="P346" s="18"/>
    </row>
    <row r="347" spans="9:16" ht="12.75">
      <c r="I347" s="1"/>
      <c r="J347" s="1"/>
      <c r="K347" s="32"/>
      <c r="M347" s="18"/>
      <c r="P347" s="18"/>
    </row>
    <row r="348" spans="9:16" ht="12.75">
      <c r="I348" s="1"/>
      <c r="J348" s="1"/>
      <c r="K348" s="32"/>
      <c r="M348" s="18"/>
      <c r="P348" s="18"/>
    </row>
    <row r="349" spans="9:16" ht="12.75">
      <c r="I349" s="1"/>
      <c r="J349" s="1"/>
      <c r="K349" s="32"/>
      <c r="M349" s="18"/>
      <c r="P349" s="18"/>
    </row>
    <row r="350" spans="9:16" ht="12.75">
      <c r="I350" s="1"/>
      <c r="J350" s="1"/>
      <c r="K350" s="32"/>
      <c r="M350" s="18"/>
      <c r="P350" s="18"/>
    </row>
    <row r="351" spans="9:16" ht="12.75">
      <c r="I351" s="1"/>
      <c r="J351" s="1"/>
      <c r="K351" s="32"/>
      <c r="M351" s="18"/>
      <c r="P351" s="18"/>
    </row>
    <row r="352" spans="9:16" ht="12.75">
      <c r="I352" s="1"/>
      <c r="J352" s="1"/>
      <c r="K352" s="32"/>
      <c r="M352" s="18"/>
      <c r="P352" s="18"/>
    </row>
    <row r="353" spans="9:16" ht="12.75">
      <c r="I353" s="1"/>
      <c r="J353" s="1"/>
      <c r="K353" s="32"/>
      <c r="M353" s="18"/>
      <c r="P353" s="18"/>
    </row>
    <row r="354" spans="9:16" ht="12.75">
      <c r="I354" s="1"/>
      <c r="J354" s="1"/>
      <c r="K354" s="32"/>
      <c r="M354" s="18"/>
      <c r="P354" s="18"/>
    </row>
    <row r="355" spans="9:16" ht="12.75">
      <c r="I355" s="1"/>
      <c r="J355" s="1"/>
      <c r="K355" s="32"/>
      <c r="M355" s="18"/>
      <c r="P355" s="18"/>
    </row>
    <row r="356" spans="9:16" ht="12.75">
      <c r="I356" s="1"/>
      <c r="J356" s="1"/>
      <c r="K356" s="32"/>
      <c r="M356" s="18"/>
      <c r="P356" s="18"/>
    </row>
    <row r="357" spans="9:16" ht="12.75">
      <c r="I357" s="1"/>
      <c r="J357" s="1"/>
      <c r="K357" s="32"/>
      <c r="M357" s="18"/>
      <c r="P357" s="18"/>
    </row>
    <row r="358" spans="9:16" ht="12.75">
      <c r="I358" s="1"/>
      <c r="J358" s="1"/>
      <c r="K358" s="32"/>
      <c r="M358" s="18"/>
      <c r="P358" s="18"/>
    </row>
    <row r="359" spans="9:16" ht="12.75">
      <c r="I359" s="1"/>
      <c r="J359" s="1"/>
      <c r="K359" s="32"/>
      <c r="M359" s="18"/>
      <c r="P359" s="18"/>
    </row>
    <row r="360" spans="9:16" ht="12.75">
      <c r="I360" s="1"/>
      <c r="J360" s="1"/>
      <c r="K360" s="32"/>
      <c r="M360" s="18"/>
      <c r="P360" s="18"/>
    </row>
    <row r="361" spans="9:16" ht="12.75">
      <c r="I361" s="1"/>
      <c r="J361" s="1"/>
      <c r="K361" s="32"/>
      <c r="M361" s="18"/>
      <c r="P361" s="18"/>
    </row>
    <row r="362" spans="9:16" ht="12.75">
      <c r="I362" s="1"/>
      <c r="J362" s="1"/>
      <c r="K362" s="32"/>
      <c r="M362" s="18"/>
      <c r="P362" s="18"/>
    </row>
    <row r="363" spans="9:16" ht="12.75">
      <c r="I363" s="1"/>
      <c r="J363" s="1"/>
      <c r="K363" s="32"/>
      <c r="M363" s="18"/>
      <c r="P363" s="18"/>
    </row>
    <row r="364" spans="9:16" ht="12.75">
      <c r="I364" s="1"/>
      <c r="J364" s="1"/>
      <c r="K364" s="32"/>
      <c r="M364" s="18"/>
      <c r="P364" s="18"/>
    </row>
    <row r="365" spans="9:16" ht="12.75">
      <c r="I365" s="1"/>
      <c r="J365" s="1"/>
      <c r="K365" s="32"/>
      <c r="M365" s="18"/>
      <c r="P365" s="18"/>
    </row>
    <row r="366" spans="9:16" ht="12.75">
      <c r="I366" s="1"/>
      <c r="J366" s="1"/>
      <c r="K366" s="32"/>
      <c r="M366" s="18"/>
      <c r="P366" s="18"/>
    </row>
    <row r="367" spans="9:16" ht="12.75">
      <c r="I367" s="1"/>
      <c r="J367" s="1"/>
      <c r="K367" s="32"/>
      <c r="M367" s="18"/>
      <c r="P367" s="18"/>
    </row>
    <row r="368" spans="9:16" ht="12.75">
      <c r="I368" s="1"/>
      <c r="J368" s="1"/>
      <c r="K368" s="32"/>
      <c r="M368" s="18"/>
      <c r="P368" s="18"/>
    </row>
    <row r="369" spans="9:16" ht="12.75">
      <c r="I369" s="1"/>
      <c r="J369" s="1"/>
      <c r="K369" s="32"/>
      <c r="M369" s="18"/>
      <c r="P369" s="18"/>
    </row>
    <row r="370" spans="9:16" ht="12.75">
      <c r="I370" s="1"/>
      <c r="J370" s="1"/>
      <c r="K370" s="32"/>
      <c r="M370" s="18"/>
      <c r="P370" s="18"/>
    </row>
    <row r="371" spans="9:16" ht="12.75">
      <c r="I371" s="1"/>
      <c r="J371" s="1"/>
      <c r="K371" s="32"/>
      <c r="M371" s="18"/>
      <c r="P371" s="18"/>
    </row>
    <row r="372" spans="9:16" ht="12.75">
      <c r="I372" s="1"/>
      <c r="J372" s="1"/>
      <c r="K372" s="32"/>
      <c r="M372" s="18"/>
      <c r="P372" s="18"/>
    </row>
    <row r="373" spans="9:16" ht="12.75">
      <c r="I373" s="1"/>
      <c r="J373" s="1"/>
      <c r="K373" s="32"/>
      <c r="M373" s="18"/>
      <c r="P373" s="18"/>
    </row>
    <row r="374" spans="9:16" ht="12.75">
      <c r="I374" s="1"/>
      <c r="J374" s="1"/>
      <c r="K374" s="32"/>
      <c r="M374" s="18"/>
      <c r="P374" s="18"/>
    </row>
    <row r="375" spans="9:16" ht="12.75">
      <c r="I375" s="1"/>
      <c r="J375" s="1"/>
      <c r="K375" s="32"/>
      <c r="M375" s="18"/>
      <c r="P375" s="18"/>
    </row>
    <row r="376" spans="9:16" ht="12.75">
      <c r="I376" s="1"/>
      <c r="J376" s="1"/>
      <c r="K376" s="32"/>
      <c r="M376" s="18"/>
      <c r="P376" s="18"/>
    </row>
    <row r="377" spans="9:16" ht="12.75">
      <c r="I377" s="1"/>
      <c r="J377" s="1"/>
      <c r="K377" s="32"/>
      <c r="M377" s="18"/>
      <c r="P377" s="18"/>
    </row>
    <row r="378" spans="9:16" ht="12.75">
      <c r="I378" s="1"/>
      <c r="J378" s="1"/>
      <c r="K378" s="32"/>
      <c r="M378" s="18"/>
      <c r="P378" s="18"/>
    </row>
    <row r="379" spans="9:16" ht="12.75">
      <c r="I379" s="1"/>
      <c r="J379" s="1"/>
      <c r="K379" s="32"/>
      <c r="M379" s="18"/>
      <c r="P379" s="18"/>
    </row>
    <row r="380" spans="9:16" ht="12.75">
      <c r="I380" s="1"/>
      <c r="J380" s="1"/>
      <c r="K380" s="32"/>
      <c r="M380" s="18"/>
      <c r="P380" s="18"/>
    </row>
    <row r="381" spans="9:16" ht="12.75">
      <c r="I381" s="1"/>
      <c r="J381" s="1"/>
      <c r="K381" s="32"/>
      <c r="M381" s="18"/>
      <c r="P381" s="18"/>
    </row>
    <row r="382" spans="9:16" ht="12.75">
      <c r="I382" s="1"/>
      <c r="J382" s="1"/>
      <c r="K382" s="32"/>
      <c r="M382" s="18"/>
      <c r="P382" s="18"/>
    </row>
    <row r="383" spans="9:16" ht="12.75">
      <c r="I383" s="1"/>
      <c r="J383" s="1"/>
      <c r="K383" s="32"/>
      <c r="M383" s="18"/>
      <c r="P383" s="18"/>
    </row>
    <row r="384" spans="9:16" ht="12.75">
      <c r="I384" s="1"/>
      <c r="J384" s="1"/>
      <c r="K384" s="32"/>
      <c r="M384" s="18"/>
      <c r="P384" s="18"/>
    </row>
    <row r="385" spans="9:16" ht="12.75">
      <c r="I385" s="1"/>
      <c r="J385" s="1"/>
      <c r="K385" s="32"/>
      <c r="M385" s="18"/>
      <c r="P385" s="18"/>
    </row>
    <row r="386" spans="9:16" ht="12.75">
      <c r="I386" s="1"/>
      <c r="J386" s="1"/>
      <c r="K386" s="32"/>
      <c r="M386" s="18"/>
      <c r="P386" s="18"/>
    </row>
    <row r="387" spans="9:16" ht="12.75">
      <c r="I387" s="1"/>
      <c r="J387" s="1"/>
      <c r="K387" s="32"/>
      <c r="M387" s="18"/>
      <c r="P387" s="18"/>
    </row>
    <row r="388" spans="9:16" ht="12.75">
      <c r="I388" s="1"/>
      <c r="J388" s="1"/>
      <c r="K388" s="32"/>
      <c r="M388" s="18"/>
      <c r="P388" s="18"/>
    </row>
    <row r="389" spans="9:16" ht="12.75">
      <c r="I389" s="1"/>
      <c r="J389" s="1"/>
      <c r="K389" s="32"/>
      <c r="M389" s="18"/>
      <c r="P389" s="18"/>
    </row>
    <row r="390" spans="9:16" ht="12.75">
      <c r="I390" s="1"/>
      <c r="J390" s="1"/>
      <c r="K390" s="32"/>
      <c r="M390" s="18"/>
      <c r="P390" s="18"/>
    </row>
    <row r="391" spans="9:16" ht="12.75">
      <c r="I391" s="1"/>
      <c r="J391" s="1"/>
      <c r="K391" s="32"/>
      <c r="M391" s="18"/>
      <c r="P391" s="18"/>
    </row>
    <row r="392" spans="9:16" ht="12.75">
      <c r="I392" s="1"/>
      <c r="J392" s="1"/>
      <c r="K392" s="32"/>
      <c r="M392" s="18"/>
      <c r="P392" s="18"/>
    </row>
    <row r="393" spans="9:16" ht="12.75">
      <c r="I393" s="1"/>
      <c r="J393" s="1"/>
      <c r="K393" s="32"/>
      <c r="M393" s="18"/>
      <c r="P393" s="18"/>
    </row>
    <row r="394" spans="9:16" ht="12.75">
      <c r="I394" s="1"/>
      <c r="J394" s="1"/>
      <c r="K394" s="32"/>
      <c r="M394" s="18"/>
      <c r="P394" s="18"/>
    </row>
    <row r="395" spans="9:16" ht="12.75">
      <c r="I395" s="1"/>
      <c r="J395" s="1"/>
      <c r="K395" s="32"/>
      <c r="M395" s="18"/>
      <c r="P395" s="18"/>
    </row>
    <row r="396" spans="9:16" ht="12.75">
      <c r="I396" s="1"/>
      <c r="J396" s="1"/>
      <c r="K396" s="32"/>
      <c r="M396" s="18"/>
      <c r="P396" s="18"/>
    </row>
    <row r="397" spans="9:16" ht="12.75">
      <c r="I397" s="1"/>
      <c r="J397" s="1"/>
      <c r="K397" s="32"/>
      <c r="M397" s="18"/>
      <c r="P397" s="18"/>
    </row>
    <row r="398" spans="9:16" ht="12.75">
      <c r="I398" s="1"/>
      <c r="J398" s="1"/>
      <c r="K398" s="32"/>
      <c r="M398" s="18"/>
      <c r="P398" s="18"/>
    </row>
    <row r="399" spans="9:16" ht="12.75">
      <c r="I399" s="1"/>
      <c r="J399" s="1"/>
      <c r="K399" s="32"/>
      <c r="M399" s="18"/>
      <c r="P399" s="18"/>
    </row>
    <row r="400" spans="9:16" ht="12.75">
      <c r="I400" s="1"/>
      <c r="J400" s="1"/>
      <c r="K400" s="32"/>
      <c r="M400" s="18"/>
      <c r="P400" s="18"/>
    </row>
    <row r="401" spans="9:16" ht="12.75">
      <c r="I401" s="1"/>
      <c r="J401" s="1"/>
      <c r="K401" s="32"/>
      <c r="M401" s="18"/>
      <c r="P401" s="18"/>
    </row>
    <row r="402" spans="9:16" ht="12.75">
      <c r="I402" s="1"/>
      <c r="J402" s="1"/>
      <c r="K402" s="32"/>
      <c r="M402" s="18"/>
      <c r="P402" s="18"/>
    </row>
    <row r="403" spans="9:16" ht="12.75">
      <c r="I403" s="1"/>
      <c r="J403" s="1"/>
      <c r="K403" s="32"/>
      <c r="M403" s="18"/>
      <c r="P403" s="18"/>
    </row>
    <row r="404" spans="9:16" ht="12.75">
      <c r="I404" s="1"/>
      <c r="J404" s="1"/>
      <c r="K404" s="32"/>
      <c r="M404" s="18"/>
      <c r="P404" s="18"/>
    </row>
    <row r="405" spans="9:16" ht="12.75">
      <c r="I405" s="1"/>
      <c r="J405" s="1"/>
      <c r="K405" s="32"/>
      <c r="M405" s="18"/>
      <c r="P405" s="18"/>
    </row>
    <row r="406" spans="9:16" ht="12.75">
      <c r="I406" s="1"/>
      <c r="J406" s="1"/>
      <c r="K406" s="32"/>
      <c r="M406" s="18"/>
      <c r="P406" s="18"/>
    </row>
    <row r="407" spans="9:16" ht="12.75">
      <c r="I407" s="1"/>
      <c r="J407" s="1"/>
      <c r="K407" s="32"/>
      <c r="M407" s="18"/>
      <c r="P407" s="18"/>
    </row>
    <row r="408" spans="9:16" ht="12.75">
      <c r="I408" s="1"/>
      <c r="J408" s="1"/>
      <c r="K408" s="32"/>
      <c r="M408" s="18"/>
      <c r="P408" s="18"/>
    </row>
    <row r="409" spans="9:16" ht="12.75">
      <c r="I409" s="1"/>
      <c r="J409" s="1"/>
      <c r="K409" s="32"/>
      <c r="M409" s="18"/>
      <c r="P409" s="18"/>
    </row>
    <row r="410" spans="9:16" ht="12.75">
      <c r="I410" s="1"/>
      <c r="J410" s="1"/>
      <c r="K410" s="32"/>
      <c r="M410" s="18"/>
      <c r="P410" s="18"/>
    </row>
    <row r="411" spans="9:16" ht="12.75">
      <c r="I411" s="1"/>
      <c r="J411" s="1"/>
      <c r="K411" s="32"/>
      <c r="M411" s="18"/>
      <c r="P411" s="18"/>
    </row>
    <row r="412" spans="9:16" ht="12.75">
      <c r="I412" s="1"/>
      <c r="J412" s="1"/>
      <c r="K412" s="32"/>
      <c r="M412" s="18"/>
      <c r="P412" s="18"/>
    </row>
    <row r="413" spans="9:16" ht="12.75">
      <c r="I413" s="1"/>
      <c r="J413" s="1"/>
      <c r="K413" s="32"/>
      <c r="M413" s="18"/>
      <c r="P413" s="18"/>
    </row>
    <row r="414" spans="9:16" ht="12.75">
      <c r="I414" s="1"/>
      <c r="J414" s="1"/>
      <c r="K414" s="32"/>
      <c r="M414" s="18"/>
      <c r="P414" s="18"/>
    </row>
    <row r="415" spans="9:16" ht="12.75">
      <c r="I415" s="1"/>
      <c r="J415" s="1"/>
      <c r="K415" s="32"/>
      <c r="M415" s="18"/>
      <c r="P415" s="18"/>
    </row>
    <row r="416" spans="9:16" ht="12.75">
      <c r="I416" s="1"/>
      <c r="J416" s="1"/>
      <c r="K416" s="32"/>
      <c r="M416" s="18"/>
      <c r="P416" s="18"/>
    </row>
    <row r="417" spans="9:16" ht="12.75">
      <c r="I417" s="1"/>
      <c r="J417" s="1"/>
      <c r="K417" s="32"/>
      <c r="M417" s="18"/>
      <c r="P417" s="18"/>
    </row>
    <row r="418" spans="9:16" ht="12.75">
      <c r="I418" s="1"/>
      <c r="J418" s="1"/>
      <c r="K418" s="32"/>
      <c r="M418" s="18"/>
      <c r="P418" s="18"/>
    </row>
    <row r="419" spans="9:16" ht="12.75">
      <c r="I419" s="1"/>
      <c r="J419" s="1"/>
      <c r="K419" s="32"/>
      <c r="M419" s="18"/>
      <c r="P419" s="18"/>
    </row>
    <row r="420" spans="9:16" ht="12.75">
      <c r="I420" s="1"/>
      <c r="J420" s="1"/>
      <c r="K420" s="32"/>
      <c r="M420" s="18"/>
      <c r="P420" s="18"/>
    </row>
    <row r="421" spans="9:16" ht="12.75">
      <c r="I421" s="1"/>
      <c r="J421" s="1"/>
      <c r="K421" s="32"/>
      <c r="M421" s="18"/>
      <c r="P421" s="18"/>
    </row>
    <row r="422" spans="9:16" ht="12.75">
      <c r="I422" s="1"/>
      <c r="J422" s="1"/>
      <c r="K422" s="32"/>
      <c r="M422" s="18"/>
      <c r="P422" s="18"/>
    </row>
    <row r="423" spans="9:16" ht="12.75">
      <c r="I423" s="1"/>
      <c r="J423" s="32"/>
      <c r="P423" s="18"/>
    </row>
    <row r="424" spans="9:16" ht="12.75">
      <c r="I424" s="1"/>
      <c r="J424" s="32"/>
      <c r="P424" s="18"/>
    </row>
    <row r="425" spans="9:16" ht="12.75">
      <c r="I425" s="1"/>
      <c r="J425" s="32"/>
      <c r="P425" s="18"/>
    </row>
    <row r="426" spans="9:16" ht="12.75">
      <c r="I426" s="1"/>
      <c r="J426" s="32"/>
      <c r="P426" s="18"/>
    </row>
    <row r="427" spans="9:16" ht="12.75">
      <c r="I427" s="1"/>
      <c r="J427" s="32"/>
      <c r="P427" s="18"/>
    </row>
    <row r="428" spans="9:16" ht="12.75">
      <c r="I428" s="1"/>
      <c r="J428" s="32"/>
      <c r="P428" s="18"/>
    </row>
    <row r="429" spans="9:16" ht="12.75">
      <c r="I429" s="1"/>
      <c r="J429" s="32"/>
      <c r="P429" s="18"/>
    </row>
    <row r="430" spans="9:16" ht="12.75">
      <c r="I430" s="1"/>
      <c r="J430" s="32"/>
      <c r="P430" s="18"/>
    </row>
    <row r="431" spans="9:16" ht="12.75">
      <c r="I431" s="1"/>
      <c r="J431" s="32"/>
      <c r="P431" s="18"/>
    </row>
    <row r="432" spans="9:16" ht="12.75">
      <c r="I432" s="1"/>
      <c r="J432" s="32"/>
      <c r="P432" s="18"/>
    </row>
    <row r="433" spans="9:16" ht="12.75">
      <c r="I433" s="1"/>
      <c r="J433" s="32"/>
      <c r="P433" s="18"/>
    </row>
    <row r="434" spans="9:16" ht="12.75">
      <c r="I434" s="1"/>
      <c r="J434" s="32"/>
      <c r="P434" s="18"/>
    </row>
    <row r="435" spans="9:16" ht="12.75">
      <c r="I435" s="1"/>
      <c r="J435" s="32"/>
      <c r="P435" s="18"/>
    </row>
    <row r="436" spans="9:16" ht="12.75">
      <c r="I436" s="1"/>
      <c r="J436" s="32"/>
      <c r="P436" s="18"/>
    </row>
    <row r="437" spans="9:16" ht="12.75">
      <c r="I437" s="1"/>
      <c r="J437" s="32"/>
      <c r="P437" s="18"/>
    </row>
    <row r="438" spans="9:16" ht="12.75">
      <c r="I438" s="1"/>
      <c r="J438" s="32"/>
      <c r="P438" s="18"/>
    </row>
    <row r="439" spans="9:16" ht="12.75">
      <c r="I439" s="1"/>
      <c r="J439" s="32"/>
      <c r="P439" s="18"/>
    </row>
    <row r="440" spans="9:16" ht="12.75">
      <c r="I440" s="1"/>
      <c r="J440" s="32"/>
      <c r="P440" s="18"/>
    </row>
    <row r="441" spans="9:16" ht="12.75">
      <c r="I441" s="1"/>
      <c r="J441" s="32"/>
      <c r="P441" s="18"/>
    </row>
    <row r="442" spans="9:16" ht="12.75">
      <c r="I442" s="1"/>
      <c r="J442" s="32"/>
      <c r="P442" s="18"/>
    </row>
    <row r="443" spans="9:16" ht="12.75">
      <c r="I443" s="1"/>
      <c r="J443" s="32"/>
      <c r="P443" s="18"/>
    </row>
    <row r="444" spans="9:16" ht="12.75">
      <c r="I444" s="1"/>
      <c r="J444" s="32"/>
      <c r="P444" s="18"/>
    </row>
    <row r="445" spans="9:16" ht="12.75">
      <c r="I445" s="1"/>
      <c r="J445" s="32"/>
      <c r="P445" s="18"/>
    </row>
    <row r="446" spans="9:16" ht="12.75">
      <c r="I446" s="1"/>
      <c r="J446" s="32"/>
      <c r="P446" s="18"/>
    </row>
    <row r="447" spans="9:16" ht="12.75">
      <c r="I447" s="1"/>
      <c r="J447" s="32"/>
      <c r="P447" s="18"/>
    </row>
    <row r="448" spans="9:16" ht="12.75">
      <c r="I448" s="1"/>
      <c r="J448" s="32"/>
      <c r="P448" s="18"/>
    </row>
    <row r="449" spans="9:16" ht="12.75">
      <c r="I449" s="1"/>
      <c r="J449" s="32"/>
      <c r="P449" s="18"/>
    </row>
    <row r="450" spans="9:16" ht="12.75">
      <c r="I450" s="1"/>
      <c r="J450" s="32"/>
      <c r="P450" s="18"/>
    </row>
    <row r="451" spans="9:16" ht="12.75">
      <c r="I451" s="1"/>
      <c r="J451" s="32"/>
      <c r="P451" s="18"/>
    </row>
    <row r="452" spans="9:16" ht="12.75">
      <c r="I452" s="1"/>
      <c r="J452" s="32"/>
      <c r="P452" s="18"/>
    </row>
    <row r="453" spans="9:16" ht="12.75">
      <c r="I453" s="1"/>
      <c r="J453" s="32"/>
      <c r="P453" s="18"/>
    </row>
    <row r="454" spans="9:16" ht="12.75">
      <c r="I454" s="1"/>
      <c r="J454" s="32"/>
      <c r="P454" s="18"/>
    </row>
    <row r="455" spans="9:16" ht="12.75">
      <c r="I455" s="1"/>
      <c r="J455" s="32"/>
      <c r="P455" s="18"/>
    </row>
    <row r="456" spans="9:16" ht="12.75">
      <c r="I456" s="1"/>
      <c r="J456" s="32"/>
      <c r="P456" s="18"/>
    </row>
    <row r="457" spans="9:16" ht="12.75">
      <c r="I457" s="1"/>
      <c r="J457" s="32"/>
      <c r="P457" s="18"/>
    </row>
    <row r="458" spans="9:16" ht="12.75">
      <c r="I458" s="1"/>
      <c r="J458" s="32"/>
      <c r="P458" s="18"/>
    </row>
    <row r="459" spans="9:16" ht="12.75">
      <c r="I459" s="1"/>
      <c r="J459" s="32"/>
      <c r="P459" s="18"/>
    </row>
    <row r="460" spans="9:16" ht="12.75">
      <c r="I460" s="1"/>
      <c r="J460" s="32"/>
      <c r="P460" s="18"/>
    </row>
    <row r="461" spans="9:16" ht="12.75">
      <c r="I461" s="1"/>
      <c r="J461" s="32"/>
      <c r="P461" s="18"/>
    </row>
    <row r="462" spans="9:16" ht="12.75">
      <c r="I462" s="1"/>
      <c r="J462" s="32"/>
      <c r="P462" s="18"/>
    </row>
    <row r="463" spans="9:16" ht="12.75">
      <c r="I463" s="1"/>
      <c r="J463" s="32"/>
      <c r="P463" s="18"/>
    </row>
    <row r="464" spans="9:16" ht="12.75">
      <c r="I464" s="1"/>
      <c r="J464" s="32"/>
      <c r="P464" s="18"/>
    </row>
    <row r="465" spans="9:16" ht="12.75">
      <c r="I465" s="1"/>
      <c r="J465" s="32"/>
      <c r="P465" s="18"/>
    </row>
    <row r="466" spans="9:16" ht="12.75">
      <c r="I466" s="1"/>
      <c r="J466" s="32"/>
      <c r="P466" s="18"/>
    </row>
    <row r="467" spans="9:16" ht="12.75">
      <c r="I467" s="1"/>
      <c r="J467" s="32"/>
      <c r="P467" s="18"/>
    </row>
    <row r="468" spans="9:16" ht="12.75">
      <c r="I468" s="1"/>
      <c r="J468" s="32"/>
      <c r="P468" s="18"/>
    </row>
    <row r="469" spans="9:16" ht="12.75">
      <c r="I469" s="1"/>
      <c r="J469" s="32"/>
      <c r="P469" s="18"/>
    </row>
    <row r="470" spans="9:16" ht="12.75">
      <c r="I470" s="1"/>
      <c r="J470" s="32"/>
      <c r="P470" s="18"/>
    </row>
    <row r="471" spans="9:16" ht="12.75">
      <c r="I471" s="1"/>
      <c r="J471" s="32"/>
      <c r="P471" s="18"/>
    </row>
    <row r="472" spans="9:16" ht="12.75">
      <c r="I472" s="1"/>
      <c r="J472" s="32"/>
      <c r="P472" s="18"/>
    </row>
    <row r="473" spans="9:16" ht="12.75">
      <c r="I473" s="1"/>
      <c r="J473" s="32"/>
      <c r="P473" s="18"/>
    </row>
    <row r="474" spans="9:16" ht="12.75">
      <c r="I474" s="1"/>
      <c r="J474" s="32"/>
      <c r="P474" s="18"/>
    </row>
    <row r="475" spans="9:16" ht="12.75">
      <c r="I475" s="1"/>
      <c r="J475" s="32"/>
      <c r="P475" s="18"/>
    </row>
    <row r="476" spans="9:16" ht="12.75">
      <c r="I476" s="1"/>
      <c r="J476" s="32"/>
      <c r="P476" s="18"/>
    </row>
    <row r="477" spans="9:16" ht="12.75">
      <c r="I477" s="1"/>
      <c r="J477" s="32"/>
      <c r="P477" s="18"/>
    </row>
    <row r="478" spans="9:16" ht="12.75">
      <c r="I478" s="1"/>
      <c r="J478" s="32"/>
      <c r="P478" s="18"/>
    </row>
    <row r="479" spans="9:16" ht="12.75">
      <c r="I479" s="1"/>
      <c r="J479" s="32"/>
      <c r="P479" s="18"/>
    </row>
    <row r="480" spans="9:16" ht="12.75">
      <c r="I480" s="1"/>
      <c r="J480" s="32"/>
      <c r="P480" s="18"/>
    </row>
    <row r="481" spans="9:16" ht="12.75">
      <c r="I481" s="1"/>
      <c r="J481" s="32"/>
      <c r="P481" s="18"/>
    </row>
    <row r="482" spans="9:16" ht="12.75">
      <c r="I482" s="1"/>
      <c r="J482" s="32"/>
      <c r="P482" s="18"/>
    </row>
    <row r="483" spans="9:16" ht="12.75">
      <c r="I483" s="1"/>
      <c r="J483" s="32"/>
      <c r="P483" s="18"/>
    </row>
    <row r="484" spans="9:16" ht="12.75">
      <c r="I484" s="1"/>
      <c r="J484" s="32"/>
      <c r="P484" s="18"/>
    </row>
    <row r="485" spans="9:16" ht="12.75">
      <c r="I485" s="1"/>
      <c r="J485" s="32"/>
      <c r="P485" s="18"/>
    </row>
    <row r="486" spans="9:16" ht="12.75">
      <c r="I486" s="1"/>
      <c r="J486" s="32"/>
      <c r="P486" s="18"/>
    </row>
    <row r="487" spans="9:16" ht="12.75">
      <c r="I487" s="1"/>
      <c r="J487" s="32"/>
      <c r="P487" s="18"/>
    </row>
    <row r="488" spans="9:16" ht="12.75">
      <c r="I488" s="1"/>
      <c r="J488" s="32"/>
      <c r="P488" s="18"/>
    </row>
    <row r="489" spans="9:16" ht="12.75">
      <c r="I489" s="1"/>
      <c r="J489" s="32"/>
      <c r="P489" s="18"/>
    </row>
    <row r="490" spans="9:16" ht="12.75">
      <c r="I490" s="1"/>
      <c r="J490" s="32"/>
      <c r="P490" s="18"/>
    </row>
    <row r="491" spans="9:16" ht="12.75">
      <c r="I491" s="1"/>
      <c r="J491" s="32"/>
      <c r="P491" s="18"/>
    </row>
    <row r="492" spans="9:16" ht="12.75">
      <c r="I492" s="1"/>
      <c r="J492" s="32"/>
      <c r="P492" s="18"/>
    </row>
    <row r="493" spans="9:16" ht="12.75">
      <c r="I493" s="1"/>
      <c r="J493" s="32"/>
      <c r="P493" s="18"/>
    </row>
    <row r="494" spans="9:16" ht="12.75">
      <c r="I494" s="1"/>
      <c r="J494" s="32"/>
      <c r="P494" s="18"/>
    </row>
    <row r="495" spans="9:16" ht="12.75">
      <c r="I495" s="1"/>
      <c r="J495" s="32"/>
      <c r="P495" s="18"/>
    </row>
    <row r="496" spans="9:16" ht="12.75">
      <c r="I496" s="1"/>
      <c r="J496" s="32"/>
      <c r="P496" s="18"/>
    </row>
    <row r="497" spans="9:16" ht="12.75">
      <c r="I497" s="1"/>
      <c r="J497" s="32"/>
      <c r="P497" s="18"/>
    </row>
    <row r="498" spans="9:16" ht="12.75">
      <c r="I498" s="1"/>
      <c r="J498" s="32"/>
      <c r="P498" s="18"/>
    </row>
    <row r="499" spans="9:16" ht="12.75">
      <c r="I499" s="1"/>
      <c r="J499" s="32"/>
      <c r="P499" s="18"/>
    </row>
    <row r="500" spans="9:16" ht="12.75">
      <c r="I500" s="1"/>
      <c r="J500" s="32"/>
      <c r="P500" s="18"/>
    </row>
    <row r="501" spans="9:16" ht="12.75">
      <c r="I501" s="1"/>
      <c r="J501" s="32"/>
      <c r="P501" s="18"/>
    </row>
    <row r="502" spans="9:16" ht="12.75">
      <c r="I502" s="1"/>
      <c r="J502" s="32"/>
      <c r="P502" s="18"/>
    </row>
    <row r="503" spans="9:16" ht="12.75">
      <c r="I503" s="1"/>
      <c r="J503" s="32"/>
      <c r="P503" s="18"/>
    </row>
    <row r="504" spans="9:16" ht="12.75">
      <c r="I504" s="1"/>
      <c r="J504" s="32"/>
      <c r="P504" s="18"/>
    </row>
    <row r="505" spans="9:16" ht="12.75">
      <c r="I505" s="1"/>
      <c r="J505" s="32"/>
      <c r="P505" s="18"/>
    </row>
    <row r="506" spans="9:16" ht="12.75">
      <c r="I506" s="1"/>
      <c r="J506" s="32"/>
      <c r="P506" s="18"/>
    </row>
    <row r="507" spans="9:16" ht="12.75">
      <c r="I507" s="1"/>
      <c r="J507" s="32"/>
      <c r="P507" s="18"/>
    </row>
    <row r="508" spans="9:16" ht="12.75">
      <c r="I508" s="1"/>
      <c r="J508" s="32"/>
      <c r="P508" s="18"/>
    </row>
    <row r="509" spans="9:16" ht="12.75">
      <c r="I509" s="1"/>
      <c r="J509" s="32"/>
      <c r="P509" s="18"/>
    </row>
    <row r="510" spans="9:16" ht="12.75">
      <c r="I510" s="1"/>
      <c r="J510" s="32"/>
      <c r="P510" s="18"/>
    </row>
    <row r="511" spans="9:16" ht="12.75">
      <c r="I511" s="1"/>
      <c r="J511" s="32"/>
      <c r="P511" s="18"/>
    </row>
    <row r="512" spans="9:16" ht="12.75">
      <c r="I512" s="1"/>
      <c r="J512" s="32"/>
      <c r="P512" s="18"/>
    </row>
    <row r="513" spans="9:16" ht="12.75">
      <c r="I513" s="1"/>
      <c r="J513" s="32"/>
      <c r="P513" s="18"/>
    </row>
    <row r="514" spans="9:16" ht="12.75">
      <c r="I514" s="1"/>
      <c r="J514" s="32"/>
      <c r="P514" s="18"/>
    </row>
    <row r="515" spans="9:16" ht="12.75">
      <c r="I515" s="1"/>
      <c r="J515" s="32"/>
      <c r="P515" s="18"/>
    </row>
    <row r="516" spans="9:16" ht="12.75">
      <c r="I516" s="1"/>
      <c r="J516" s="32"/>
      <c r="P516" s="18"/>
    </row>
    <row r="517" spans="9:16" ht="12.75">
      <c r="I517" s="1"/>
      <c r="J517" s="32"/>
      <c r="P517" s="18"/>
    </row>
    <row r="518" spans="9:16" ht="12.75">
      <c r="I518" s="1"/>
      <c r="J518" s="32"/>
      <c r="P518" s="18"/>
    </row>
    <row r="519" spans="9:16" ht="12.75">
      <c r="I519" s="1"/>
      <c r="J519" s="32"/>
      <c r="P519" s="18"/>
    </row>
    <row r="520" spans="9:16" ht="12.75">
      <c r="I520" s="1"/>
      <c r="J520" s="32"/>
      <c r="P520" s="18"/>
    </row>
    <row r="521" spans="9:16" ht="12.75">
      <c r="I521" s="1"/>
      <c r="J521" s="32"/>
      <c r="P521" s="18"/>
    </row>
    <row r="522" spans="9:16" ht="12.75">
      <c r="I522" s="1"/>
      <c r="J522" s="32"/>
      <c r="P522" s="18"/>
    </row>
    <row r="523" spans="9:16" ht="12.75">
      <c r="I523" s="1"/>
      <c r="J523" s="32"/>
      <c r="P523" s="18"/>
    </row>
    <row r="524" spans="9:16" ht="12.75">
      <c r="I524" s="1"/>
      <c r="J524" s="32"/>
      <c r="P524" s="18"/>
    </row>
    <row r="525" spans="9:16" ht="12.75">
      <c r="I525" s="1"/>
      <c r="J525" s="32"/>
      <c r="P525" s="18"/>
    </row>
    <row r="526" spans="9:16" ht="12.75">
      <c r="I526" s="1"/>
      <c r="J526" s="32"/>
      <c r="P526" s="18"/>
    </row>
    <row r="527" spans="9:16" ht="12.75">
      <c r="I527" s="1"/>
      <c r="J527" s="32"/>
      <c r="P527" s="18"/>
    </row>
    <row r="528" spans="9:16" ht="12.75">
      <c r="I528" s="1"/>
      <c r="J528" s="32"/>
      <c r="P528" s="18"/>
    </row>
    <row r="529" spans="9:16" ht="12.75">
      <c r="I529" s="1"/>
      <c r="J529" s="32"/>
      <c r="P529" s="18"/>
    </row>
    <row r="530" spans="9:16" ht="12.75">
      <c r="I530" s="1"/>
      <c r="J530" s="32"/>
      <c r="P530" s="18"/>
    </row>
    <row r="531" spans="9:16" ht="12.75">
      <c r="I531" s="1"/>
      <c r="J531" s="32"/>
      <c r="P531" s="18"/>
    </row>
    <row r="532" spans="9:16" ht="12.75">
      <c r="I532" s="1"/>
      <c r="J532" s="32"/>
      <c r="P532" s="18"/>
    </row>
    <row r="533" spans="9:16" ht="12.75">
      <c r="I533" s="1"/>
      <c r="J533" s="32"/>
      <c r="P533" s="18"/>
    </row>
    <row r="534" spans="9:16" ht="12.75">
      <c r="I534" s="1"/>
      <c r="J534" s="32"/>
      <c r="P534" s="18"/>
    </row>
    <row r="535" spans="9:16" ht="12.75">
      <c r="I535" s="1"/>
      <c r="J535" s="32"/>
      <c r="P535" s="18"/>
    </row>
    <row r="536" spans="9:16" ht="12.75">
      <c r="I536" s="1"/>
      <c r="J536" s="32"/>
      <c r="P536" s="18"/>
    </row>
    <row r="537" spans="9:16" ht="12.75">
      <c r="I537" s="1"/>
      <c r="J537" s="32"/>
      <c r="P537" s="18"/>
    </row>
    <row r="538" spans="9:16" ht="12.75">
      <c r="I538" s="1"/>
      <c r="J538" s="32"/>
      <c r="P538" s="18"/>
    </row>
    <row r="539" spans="9:16" ht="12.75">
      <c r="I539" s="1"/>
      <c r="J539" s="32"/>
      <c r="P539" s="18"/>
    </row>
    <row r="540" spans="9:16" ht="12.75">
      <c r="I540" s="1"/>
      <c r="J540" s="32"/>
      <c r="P540" s="18"/>
    </row>
    <row r="541" spans="9:16" ht="12.75">
      <c r="I541" s="1"/>
      <c r="J541" s="32"/>
      <c r="P541" s="18"/>
    </row>
    <row r="542" spans="9:16" ht="12.75">
      <c r="I542" s="1"/>
      <c r="J542" s="32"/>
      <c r="P542" s="18"/>
    </row>
    <row r="543" spans="9:16" ht="12.75">
      <c r="I543" s="1"/>
      <c r="J543" s="32"/>
      <c r="P543" s="18"/>
    </row>
    <row r="544" spans="9:16" ht="12.75">
      <c r="I544" s="1"/>
      <c r="J544" s="32"/>
      <c r="P544" s="18"/>
    </row>
    <row r="545" spans="9:16" ht="12.75">
      <c r="I545" s="1"/>
      <c r="J545" s="32"/>
      <c r="P545" s="18"/>
    </row>
    <row r="546" spans="9:16" ht="12.75">
      <c r="I546" s="1"/>
      <c r="J546" s="32"/>
      <c r="P546" s="18"/>
    </row>
    <row r="547" spans="9:16" ht="12.75">
      <c r="I547" s="1"/>
      <c r="J547" s="32"/>
      <c r="P547" s="18"/>
    </row>
    <row r="548" spans="9:16" ht="12.75">
      <c r="I548" s="1"/>
      <c r="J548" s="32"/>
      <c r="P548" s="18"/>
    </row>
    <row r="549" spans="9:16" ht="12.75">
      <c r="I549" s="1"/>
      <c r="J549" s="32"/>
      <c r="P549" s="18"/>
    </row>
    <row r="550" spans="9:16" ht="12.75">
      <c r="I550" s="1"/>
      <c r="J550" s="32"/>
      <c r="P550" s="18"/>
    </row>
    <row r="551" spans="9:16" ht="12.75">
      <c r="I551" s="1"/>
      <c r="J551" s="32"/>
      <c r="P551" s="18"/>
    </row>
    <row r="552" spans="9:16" ht="12.75">
      <c r="I552" s="1"/>
      <c r="J552" s="32"/>
      <c r="P552" s="18"/>
    </row>
    <row r="553" spans="9:16" ht="12.75">
      <c r="I553" s="1"/>
      <c r="J553" s="32"/>
      <c r="P553" s="18"/>
    </row>
    <row r="554" spans="9:16" ht="12.75">
      <c r="I554" s="1"/>
      <c r="J554" s="32"/>
      <c r="P554" s="18"/>
    </row>
    <row r="555" spans="9:16" ht="12.75">
      <c r="I555" s="1"/>
      <c r="J555" s="32"/>
      <c r="P555" s="18"/>
    </row>
    <row r="556" spans="9:16" ht="12.75">
      <c r="I556" s="1"/>
      <c r="J556" s="32"/>
      <c r="P556" s="18"/>
    </row>
    <row r="557" spans="9:16" ht="12.75">
      <c r="I557" s="1"/>
      <c r="J557" s="32"/>
      <c r="P557" s="18"/>
    </row>
    <row r="558" spans="9:16" ht="12.75">
      <c r="I558" s="1"/>
      <c r="J558" s="32"/>
      <c r="P558" s="18"/>
    </row>
    <row r="559" spans="9:16" ht="12.75">
      <c r="I559" s="1"/>
      <c r="J559" s="32"/>
      <c r="P559" s="18"/>
    </row>
    <row r="560" spans="9:16" ht="12.75">
      <c r="I560" s="1"/>
      <c r="J560" s="32"/>
      <c r="P560" s="18"/>
    </row>
    <row r="561" spans="9:16" ht="12.75">
      <c r="I561" s="1"/>
      <c r="J561" s="32"/>
      <c r="P561" s="18"/>
    </row>
    <row r="562" spans="9:16" ht="12.75">
      <c r="I562" s="1"/>
      <c r="J562" s="32"/>
      <c r="P562" s="18"/>
    </row>
    <row r="563" spans="9:16" ht="12.75">
      <c r="I563" s="1"/>
      <c r="J563" s="32"/>
      <c r="P563" s="18"/>
    </row>
    <row r="564" spans="9:16" ht="12.75">
      <c r="I564" s="1"/>
      <c r="J564" s="32"/>
      <c r="P564" s="18"/>
    </row>
    <row r="565" spans="9:16" ht="12.75">
      <c r="I565" s="1"/>
      <c r="J565" s="32"/>
      <c r="P565" s="18"/>
    </row>
    <row r="566" spans="9:16" ht="12.75">
      <c r="I566" s="1"/>
      <c r="J566" s="32"/>
      <c r="P566" s="18"/>
    </row>
    <row r="567" spans="9:16" ht="12.75">
      <c r="I567" s="1"/>
      <c r="J567" s="32"/>
      <c r="P567" s="18"/>
    </row>
    <row r="568" spans="9:16" ht="12.75">
      <c r="I568" s="1"/>
      <c r="J568" s="32"/>
      <c r="P568" s="18"/>
    </row>
    <row r="569" spans="9:16" ht="12.75">
      <c r="I569" s="1"/>
      <c r="J569" s="32"/>
      <c r="P569" s="18"/>
    </row>
    <row r="570" spans="9:16" ht="12.75">
      <c r="I570" s="1"/>
      <c r="J570" s="32"/>
      <c r="P570" s="18"/>
    </row>
    <row r="571" spans="9:16" ht="12.75">
      <c r="I571" s="1"/>
      <c r="J571" s="32"/>
      <c r="P571" s="18"/>
    </row>
    <row r="572" spans="9:16" ht="12.75">
      <c r="I572" s="1"/>
      <c r="J572" s="32"/>
      <c r="P572" s="18"/>
    </row>
    <row r="573" spans="9:16" ht="12.75">
      <c r="I573" s="1"/>
      <c r="J573" s="32"/>
      <c r="P573" s="18"/>
    </row>
    <row r="574" spans="9:16" ht="12.75">
      <c r="I574" s="1"/>
      <c r="J574" s="32"/>
      <c r="P574" s="18"/>
    </row>
    <row r="575" spans="9:16" ht="12.75">
      <c r="I575" s="1"/>
      <c r="J575" s="32"/>
      <c r="P575" s="18"/>
    </row>
    <row r="576" spans="9:16" ht="12.75">
      <c r="I576" s="1"/>
      <c r="J576" s="32"/>
      <c r="P576" s="18"/>
    </row>
    <row r="577" spans="9:16" ht="12.75">
      <c r="I577" s="1"/>
      <c r="J577" s="32"/>
      <c r="P577" s="18"/>
    </row>
    <row r="578" spans="9:16" ht="12.75">
      <c r="I578" s="1"/>
      <c r="J578" s="32"/>
      <c r="P578" s="18"/>
    </row>
    <row r="579" spans="9:16" ht="12.75">
      <c r="I579" s="1"/>
      <c r="J579" s="32"/>
      <c r="P579" s="18"/>
    </row>
    <row r="580" spans="9:16" ht="12.75">
      <c r="I580" s="1"/>
      <c r="J580" s="32"/>
      <c r="P580" s="18"/>
    </row>
    <row r="581" spans="9:16" ht="12.75">
      <c r="I581" s="1"/>
      <c r="J581" s="32"/>
      <c r="P581" s="18"/>
    </row>
    <row r="582" spans="9:16" ht="12.75">
      <c r="I582" s="1"/>
      <c r="J582" s="32"/>
      <c r="P582" s="18"/>
    </row>
    <row r="583" spans="9:16" ht="12.75">
      <c r="I583" s="1"/>
      <c r="J583" s="32"/>
      <c r="P583" s="18"/>
    </row>
    <row r="584" spans="9:16" ht="12.75">
      <c r="I584" s="1"/>
      <c r="J584" s="32"/>
      <c r="P584" s="18"/>
    </row>
    <row r="585" spans="9:16" ht="12.75">
      <c r="I585" s="1"/>
      <c r="J585" s="32"/>
      <c r="P585" s="18"/>
    </row>
    <row r="586" spans="9:16" ht="12.75">
      <c r="I586" s="1"/>
      <c r="J586" s="32"/>
      <c r="P586" s="18"/>
    </row>
    <row r="587" spans="9:16" ht="12.75">
      <c r="I587" s="1"/>
      <c r="J587" s="32"/>
      <c r="P587" s="18"/>
    </row>
    <row r="588" spans="9:16" ht="12.75">
      <c r="I588" s="1"/>
      <c r="J588" s="32"/>
      <c r="P588" s="18"/>
    </row>
    <row r="589" spans="9:16" ht="12.75">
      <c r="I589" s="1"/>
      <c r="J589" s="32"/>
      <c r="P589" s="18"/>
    </row>
    <row r="590" spans="9:16" ht="12.75">
      <c r="I590" s="1"/>
      <c r="J590" s="32"/>
      <c r="P590" s="18"/>
    </row>
    <row r="591" spans="9:16" ht="12.75">
      <c r="I591" s="1"/>
      <c r="J591" s="32"/>
      <c r="P591" s="18"/>
    </row>
    <row r="592" spans="9:16" ht="12.75">
      <c r="I592" s="1"/>
      <c r="J592" s="32"/>
      <c r="P592" s="18"/>
    </row>
    <row r="593" spans="9:16" ht="12.75">
      <c r="I593" s="1"/>
      <c r="J593" s="32"/>
      <c r="P593" s="18"/>
    </row>
    <row r="594" spans="9:16" ht="12.75">
      <c r="I594" s="1"/>
      <c r="J594" s="32"/>
      <c r="P594" s="18"/>
    </row>
    <row r="595" spans="9:16" ht="12.75">
      <c r="I595" s="1"/>
      <c r="J595" s="32"/>
      <c r="P595" s="18"/>
    </row>
    <row r="596" spans="9:16" ht="12.75">
      <c r="I596" s="1"/>
      <c r="J596" s="32"/>
      <c r="P596" s="18"/>
    </row>
    <row r="597" spans="9:16" ht="12.75">
      <c r="I597" s="1"/>
      <c r="J597" s="32"/>
      <c r="P597" s="18"/>
    </row>
    <row r="598" spans="9:16" ht="12.75">
      <c r="I598" s="1"/>
      <c r="J598" s="32"/>
      <c r="P598" s="18"/>
    </row>
    <row r="599" spans="9:16" ht="12.75">
      <c r="I599" s="1"/>
      <c r="J599" s="32"/>
      <c r="P599" s="18"/>
    </row>
    <row r="600" spans="9:16" ht="12.75">
      <c r="I600" s="1"/>
      <c r="J600" s="32"/>
      <c r="P600" s="18"/>
    </row>
    <row r="601" spans="9:16" ht="12.75">
      <c r="I601" s="1"/>
      <c r="J601" s="32"/>
      <c r="P601" s="18"/>
    </row>
    <row r="602" spans="9:16" ht="12.75">
      <c r="I602" s="1"/>
      <c r="J602" s="32"/>
      <c r="P602" s="18"/>
    </row>
    <row r="603" spans="9:16" ht="12.75">
      <c r="I603" s="1"/>
      <c r="J603" s="32"/>
      <c r="P603" s="18"/>
    </row>
    <row r="604" spans="9:16" ht="12.75">
      <c r="I604" s="1"/>
      <c r="J604" s="32"/>
      <c r="P604" s="18"/>
    </row>
    <row r="605" spans="9:16" ht="12.75">
      <c r="I605" s="1"/>
      <c r="J605" s="32"/>
      <c r="P605" s="18"/>
    </row>
    <row r="606" spans="9:16" ht="12.75">
      <c r="I606" s="1"/>
      <c r="J606" s="32"/>
      <c r="P606" s="18"/>
    </row>
    <row r="607" spans="9:16" ht="12.75">
      <c r="I607" s="1"/>
      <c r="J607" s="32"/>
      <c r="P607" s="18"/>
    </row>
    <row r="608" spans="9:16" ht="12.75">
      <c r="I608" s="1"/>
      <c r="J608" s="32"/>
      <c r="P608" s="18"/>
    </row>
    <row r="609" spans="9:16" ht="12.75">
      <c r="I609" s="1"/>
      <c r="J609" s="32"/>
      <c r="P609" s="18"/>
    </row>
    <row r="610" spans="9:16" ht="12.75">
      <c r="I610" s="1"/>
      <c r="J610" s="32"/>
      <c r="P610" s="18"/>
    </row>
    <row r="611" spans="9:16" ht="12.75">
      <c r="I611" s="1"/>
      <c r="J611" s="32"/>
      <c r="P611" s="18"/>
    </row>
    <row r="612" spans="9:16" ht="12.75">
      <c r="I612" s="1"/>
      <c r="J612" s="32"/>
      <c r="P612" s="18"/>
    </row>
    <row r="613" spans="9:16" ht="12.75">
      <c r="I613" s="1"/>
      <c r="J613" s="32"/>
      <c r="P613" s="18"/>
    </row>
    <row r="614" spans="9:16" ht="12.75">
      <c r="I614" s="1"/>
      <c r="J614" s="32"/>
      <c r="P614" s="18"/>
    </row>
    <row r="615" spans="9:16" ht="12.75">
      <c r="I615" s="1"/>
      <c r="J615" s="32"/>
      <c r="P615" s="18"/>
    </row>
    <row r="616" spans="9:16" ht="12.75">
      <c r="I616" s="1"/>
      <c r="J616" s="32"/>
      <c r="P616" s="18"/>
    </row>
    <row r="617" spans="9:16" ht="12.75">
      <c r="I617" s="1"/>
      <c r="J617" s="32"/>
      <c r="P617" s="18"/>
    </row>
    <row r="618" spans="9:16" ht="12.75">
      <c r="I618" s="1"/>
      <c r="J618" s="32"/>
      <c r="P618" s="18"/>
    </row>
    <row r="619" spans="9:16" ht="12.75">
      <c r="I619" s="1"/>
      <c r="J619" s="32"/>
      <c r="P619" s="18"/>
    </row>
    <row r="620" spans="9:16" ht="12.75">
      <c r="I620" s="1"/>
      <c r="J620" s="32"/>
      <c r="P620" s="18"/>
    </row>
    <row r="621" spans="9:16" ht="12.75">
      <c r="I621" s="1"/>
      <c r="J621" s="32"/>
      <c r="P621" s="18"/>
    </row>
    <row r="622" spans="9:16" ht="12.75">
      <c r="I622" s="1"/>
      <c r="J622" s="32"/>
      <c r="P622" s="18"/>
    </row>
    <row r="623" spans="9:16" ht="12.75">
      <c r="I623" s="1"/>
      <c r="J623" s="32"/>
      <c r="P623" s="18"/>
    </row>
    <row r="624" spans="9:16" ht="12.75">
      <c r="I624" s="1"/>
      <c r="J624" s="32"/>
      <c r="P624" s="18"/>
    </row>
    <row r="625" spans="9:16" ht="12.75">
      <c r="I625" s="1"/>
      <c r="J625" s="32"/>
      <c r="P625" s="18"/>
    </row>
    <row r="626" spans="9:16" ht="12.75">
      <c r="I626" s="1"/>
      <c r="J626" s="32"/>
      <c r="P626" s="18"/>
    </row>
    <row r="627" spans="9:16" ht="12.75">
      <c r="I627" s="1"/>
      <c r="J627" s="32"/>
      <c r="P627" s="18"/>
    </row>
    <row r="628" spans="9:16" ht="12.75">
      <c r="I628" s="1"/>
      <c r="J628" s="32"/>
      <c r="P628" s="18"/>
    </row>
    <row r="629" spans="9:16" ht="12.75">
      <c r="I629" s="1"/>
      <c r="J629" s="32"/>
      <c r="P629" s="18"/>
    </row>
    <row r="630" spans="9:16" ht="12.75">
      <c r="I630" s="1"/>
      <c r="J630" s="32"/>
      <c r="P630" s="18"/>
    </row>
  </sheetData>
  <sheetProtection sheet="1" objects="1" scenarios="1"/>
  <dataValidations count="2">
    <dataValidation type="list" allowBlank="1" showInputMessage="1" showErrorMessage="1" errorTitle="Incorrect Nursery Location" error="Either choose a Nursery Location from the drop down menu by scrolling through the list or enter a location previously assigned in the Nursery Plants Module. Press the &lt;Delete&gt; key to clear the cell." sqref="B8:B83">
      <formula1>$W$8:$W$56</formula1>
    </dataValidation>
    <dataValidation type="list" allowBlank="1" showInputMessage="1" showErrorMessage="1" errorTitle="Incorrect Growout Plant ID" error="Either choose a Growout Plant ID from the drop down menu by scrolling through the list or enter a Plant ID for the growout seed previously assigned in the Clam Seed Purchases Module. Press the &lt;Delete&gt; key to clear the cell." sqref="F8:F83">
      <formula1>$V$8:$V$47</formula1>
    </dataValidation>
  </dataValidations>
  <hyperlinks>
    <hyperlink ref="A1:IV1" location="Shell!A1" display="Shell!A1"/>
    <hyperlink ref="A1" location="Shell!A1" display="Shell!A1"/>
    <hyperlink ref="J8:J83" location="LPM!A1" display="LPM!A1"/>
  </hyperlinks>
  <printOptions/>
  <pageMargins left="0.75" right="0.75" top="1" bottom="1" header="0.5" footer="0.5"/>
  <pageSetup blackAndWhite="1" fitToHeight="1" fitToWidth="1" horizontalDpi="600" verticalDpi="600" orientation="portrait" scale="56" r:id="rId4"/>
  <drawing r:id="rId3"/>
  <legacy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B6"/>
  <sheetViews>
    <sheetView zoomScale="50" zoomScaleNormal="50" workbookViewId="0" topLeftCell="A1">
      <selection activeCell="D14" sqref="D14"/>
    </sheetView>
  </sheetViews>
  <sheetFormatPr defaultColWidth="9.140625" defaultRowHeight="303.75" customHeight="1"/>
  <cols>
    <col min="1" max="1" width="158.140625" style="1" customWidth="1"/>
    <col min="2" max="2" width="26.7109375" style="1" customWidth="1"/>
    <col min="3" max="3" width="6.140625" style="1" customWidth="1"/>
    <col min="4" max="16384" width="107.8515625" style="1" customWidth="1"/>
  </cols>
  <sheetData>
    <row r="1" ht="15">
      <c r="A1" s="136">
        <f>'BH'!B6</f>
        <v>0</v>
      </c>
    </row>
    <row r="2" spans="1:2" s="136" customFormat="1" ht="15.75" customHeight="1">
      <c r="A2" s="383">
        <f>'BH'!B8</f>
        <v>0</v>
      </c>
      <c r="B2" s="142"/>
    </row>
    <row r="3" s="136" customFormat="1" ht="14.25" customHeight="1">
      <c r="A3" s="144">
        <f>'BH'!B9</f>
        <v>0</v>
      </c>
    </row>
    <row r="4" s="136" customFormat="1" ht="18.75" customHeight="1" thickBot="1">
      <c r="A4" s="401">
        <f ca="1">NOW()</f>
        <v>37875.39227326389</v>
      </c>
    </row>
    <row r="5" s="125" customFormat="1" ht="409.5" customHeight="1" thickBot="1">
      <c r="A5" s="329"/>
    </row>
    <row r="6" ht="84.75" customHeight="1">
      <c r="B6" s="328"/>
    </row>
    <row r="7" ht="30.75" customHeight="1"/>
    <row r="8" ht="66.75" customHeight="1"/>
  </sheetData>
  <sheetProtection sheet="1" objects="1" scenarios="1"/>
  <printOptions horizontalCentered="1" verticalCentered="1"/>
  <pageMargins left="0.75" right="0.75" top="1" bottom="1" header="0.5" footer="0.5"/>
  <pageSetup blackAndWhite="1" fitToHeight="1" fitToWidth="1" horizontalDpi="600" verticalDpi="600" orientation="landscape" scale="78" r:id="rId5"/>
  <drawing r:id="rId4"/>
  <legacyDrawing r:id="rId3"/>
  <oleObjects>
    <oleObject progId="Paint.Picture" shapeId="7483504" r:id="rId2"/>
  </oleObjects>
</worksheet>
</file>

<file path=xl/worksheets/sheet7.xml><?xml version="1.0" encoding="utf-8"?>
<worksheet xmlns="http://schemas.openxmlformats.org/spreadsheetml/2006/main" xmlns:r="http://schemas.openxmlformats.org/officeDocument/2006/relationships">
  <sheetPr codeName="Sheet8">
    <pageSetUpPr fitToPage="1"/>
  </sheetPr>
  <dimension ref="A1:AB113"/>
  <sheetViews>
    <sheetView zoomScale="75" zoomScaleNormal="75" workbookViewId="0" topLeftCell="A1">
      <pane xSplit="8" ySplit="9" topLeftCell="I10" activePane="bottomRight" state="frozen"/>
      <selection pane="topLeft" activeCell="A1" sqref="A1"/>
      <selection pane="topRight" activeCell="I1" sqref="I1"/>
      <selection pane="bottomLeft" activeCell="A10" sqref="A10"/>
      <selection pane="bottomRight" activeCell="A10" sqref="A10"/>
    </sheetView>
  </sheetViews>
  <sheetFormatPr defaultColWidth="9.140625" defaultRowHeight="12.75"/>
  <cols>
    <col min="1" max="1" width="11.8515625" style="1" customWidth="1"/>
    <col min="2" max="2" width="6.57421875" style="1" customWidth="1"/>
    <col min="3" max="3" width="10.8515625" style="1" customWidth="1"/>
    <col min="4" max="5" width="6.28125" style="1" hidden="1" customWidth="1"/>
    <col min="6" max="6" width="8.421875" style="1" customWidth="1"/>
    <col min="7" max="7" width="6.00390625" style="1" hidden="1" customWidth="1"/>
    <col min="8" max="8" width="7.8515625" style="1" customWidth="1"/>
    <col min="9" max="9" width="7.28125" style="1" customWidth="1"/>
    <col min="10" max="10" width="8.28125" style="1" bestFit="1" customWidth="1"/>
    <col min="11" max="11" width="7.8515625" style="1" customWidth="1"/>
    <col min="12" max="12" width="7.7109375" style="1" customWidth="1"/>
    <col min="13" max="13" width="8.00390625" style="1" customWidth="1"/>
    <col min="14" max="15" width="7.57421875" style="1" customWidth="1"/>
    <col min="16" max="17" width="7.28125" style="1" customWidth="1"/>
    <col min="18" max="18" width="7.140625" style="1" customWidth="1"/>
    <col min="19" max="19" width="10.00390625" style="1" customWidth="1"/>
    <col min="20" max="20" width="7.7109375" style="1" bestFit="1" customWidth="1"/>
    <col min="21" max="21" width="10.57421875" style="1" customWidth="1"/>
    <col min="22" max="22" width="39.7109375" style="1" customWidth="1"/>
    <col min="23" max="23" width="7.57421875" style="1" hidden="1" customWidth="1"/>
    <col min="24" max="24" width="7.57421875" style="18" hidden="1" customWidth="1"/>
    <col min="25" max="25" width="9.140625" style="1" hidden="1" customWidth="1"/>
    <col min="26" max="26" width="7.57421875" style="1" hidden="1" customWidth="1"/>
    <col min="27" max="27" width="5.7109375" style="1" hidden="1" customWidth="1"/>
    <col min="28" max="29" width="12.140625" style="1" hidden="1" customWidth="1"/>
    <col min="30" max="16384" width="12.140625" style="1" customWidth="1"/>
  </cols>
  <sheetData>
    <row r="1" spans="1:24" s="6" customFormat="1" ht="66.75" customHeight="1">
      <c r="A1" s="34" t="s">
        <v>19</v>
      </c>
      <c r="X1" s="34"/>
    </row>
    <row r="2" s="6" customFormat="1" ht="12.75" hidden="1">
      <c r="X2" s="34"/>
    </row>
    <row r="3" spans="9:24" s="6" customFormat="1" ht="12.75" hidden="1">
      <c r="I3" s="29"/>
      <c r="X3" s="34"/>
    </row>
    <row r="4" spans="1:24" s="6" customFormat="1" ht="18">
      <c r="A4" s="384">
        <f>'BH'!B6</f>
        <v>0</v>
      </c>
      <c r="G4" s="28"/>
      <c r="R4" s="298"/>
      <c r="X4" s="34"/>
    </row>
    <row r="5" spans="1:24" s="6" customFormat="1" ht="18">
      <c r="A5" s="23">
        <f>IF('BH'!B8&lt;&gt;0,'BH'!B8,"")</f>
      </c>
      <c r="G5" s="31"/>
      <c r="R5" s="298"/>
      <c r="X5" s="34"/>
    </row>
    <row r="6" spans="1:6" ht="18.75" thickBot="1">
      <c r="A6" s="40">
        <f>IF('BH'!B9&lt;&gt;0,'BH'!B9,"")</f>
      </c>
      <c r="B6" s="19"/>
      <c r="C6" s="19"/>
      <c r="D6" s="19"/>
      <c r="E6" s="19"/>
      <c r="F6" s="19"/>
    </row>
    <row r="7" spans="1:22" s="4" customFormat="1" ht="22.5" customHeight="1" thickBot="1">
      <c r="A7" s="321" t="s">
        <v>49</v>
      </c>
      <c r="B7" s="2"/>
      <c r="C7" s="2"/>
      <c r="D7" s="2"/>
      <c r="E7" s="2"/>
      <c r="F7" s="2"/>
      <c r="G7" s="2"/>
      <c r="H7" s="2"/>
      <c r="I7" s="412" t="s">
        <v>141</v>
      </c>
      <c r="J7" s="412"/>
      <c r="K7" s="412"/>
      <c r="L7" s="412"/>
      <c r="M7" s="412"/>
      <c r="N7" s="412"/>
      <c r="O7" s="412"/>
      <c r="P7" s="412"/>
      <c r="Q7" s="43"/>
      <c r="R7" s="43"/>
      <c r="S7" s="2"/>
      <c r="T7" s="2"/>
      <c r="U7" s="2"/>
      <c r="V7" s="3"/>
    </row>
    <row r="8" spans="1:27" s="67" customFormat="1" ht="48.75" customHeight="1" hidden="1" thickBot="1">
      <c r="A8" s="73"/>
      <c r="B8" s="74"/>
      <c r="C8" s="74"/>
      <c r="D8" s="74"/>
      <c r="E8" s="74"/>
      <c r="F8" s="75"/>
      <c r="G8" s="75"/>
      <c r="H8" s="76"/>
      <c r="I8" s="152" t="s">
        <v>125</v>
      </c>
      <c r="J8" s="76"/>
      <c r="K8" s="152" t="s">
        <v>126</v>
      </c>
      <c r="L8" s="152"/>
      <c r="M8" s="152" t="s">
        <v>127</v>
      </c>
      <c r="N8" s="152"/>
      <c r="O8" s="152" t="s">
        <v>129</v>
      </c>
      <c r="P8" s="152"/>
      <c r="Q8" s="152" t="s">
        <v>128</v>
      </c>
      <c r="R8" s="74"/>
      <c r="S8" s="74"/>
      <c r="T8" s="76"/>
      <c r="U8" s="74"/>
      <c r="V8" s="77"/>
      <c r="W8" s="293"/>
      <c r="X8" s="293"/>
      <c r="Y8" s="293"/>
      <c r="Z8" s="293"/>
      <c r="AA8" s="293"/>
    </row>
    <row r="9" spans="1:28" s="68" customFormat="1" ht="76.5" customHeight="1" thickBot="1" thickTop="1">
      <c r="A9" s="217" t="s">
        <v>4</v>
      </c>
      <c r="B9" s="218" t="s">
        <v>20</v>
      </c>
      <c r="C9" s="218" t="s">
        <v>43</v>
      </c>
      <c r="D9" s="218" t="s">
        <v>32</v>
      </c>
      <c r="E9" s="218" t="s">
        <v>29</v>
      </c>
      <c r="F9" s="218" t="s">
        <v>124</v>
      </c>
      <c r="G9" s="218" t="s">
        <v>30</v>
      </c>
      <c r="H9" s="218" t="s">
        <v>138</v>
      </c>
      <c r="I9" s="218" t="s">
        <v>50</v>
      </c>
      <c r="J9" s="218" t="s">
        <v>12</v>
      </c>
      <c r="K9" s="218" t="s">
        <v>140</v>
      </c>
      <c r="L9" s="218" t="s">
        <v>13</v>
      </c>
      <c r="M9" s="218" t="s">
        <v>51</v>
      </c>
      <c r="N9" s="218" t="s">
        <v>14</v>
      </c>
      <c r="O9" s="218" t="s">
        <v>52</v>
      </c>
      <c r="P9" s="218" t="s">
        <v>53</v>
      </c>
      <c r="Q9" s="218" t="s">
        <v>139</v>
      </c>
      <c r="R9" s="218" t="s">
        <v>82</v>
      </c>
      <c r="S9" s="219" t="s">
        <v>101</v>
      </c>
      <c r="T9" s="219" t="s">
        <v>28</v>
      </c>
      <c r="U9" s="219" t="s">
        <v>11</v>
      </c>
      <c r="V9" s="220" t="s">
        <v>130</v>
      </c>
      <c r="W9" s="294" t="str">
        <f>I8</f>
        <v>CAT A</v>
      </c>
      <c r="X9" s="294" t="str">
        <f>K8</f>
        <v>CAT B</v>
      </c>
      <c r="Y9" s="294" t="str">
        <f>M8</f>
        <v>CAT C</v>
      </c>
      <c r="Z9" s="294" t="str">
        <f>O8</f>
        <v>CAT D</v>
      </c>
      <c r="AA9" s="294" t="str">
        <f>Q8</f>
        <v>CAT E</v>
      </c>
      <c r="AB9" s="68" t="s">
        <v>67</v>
      </c>
    </row>
    <row r="10" spans="1:28" ht="13.5" thickTop="1">
      <c r="A10" s="299"/>
      <c r="B10" s="300"/>
      <c r="C10" s="387">
        <f>IF(B10&gt;0,VLOOKUP($B10,GOI,6,FALSE),"")</f>
      </c>
      <c r="D10" s="387">
        <f>IF(B10&gt;0,VLOOKUP($B10,GOI,3,FALSE),"")</f>
      </c>
      <c r="E10" s="387">
        <f>IF(D10=0,0,IF(B10&gt;0,VLOOKUP($B10,GOI,5,FALSE),""))</f>
      </c>
      <c r="F10" s="387">
        <f>IF(B10&gt;0,Date_Harvested-VLOOKUP($B10,GOI,2,FALSE),"")</f>
      </c>
      <c r="G10" s="278">
        <f>IF(E10="","",E10+F10)</f>
      </c>
      <c r="H10" s="304"/>
      <c r="I10" s="305"/>
      <c r="J10" s="306"/>
      <c r="K10" s="305"/>
      <c r="L10" s="307"/>
      <c r="M10" s="305"/>
      <c r="N10" s="307"/>
      <c r="O10" s="305"/>
      <c r="P10" s="307"/>
      <c r="Q10" s="305"/>
      <c r="R10" s="388"/>
      <c r="S10" s="391">
        <f>Q10+O10+M10+K10+I10</f>
        <v>0</v>
      </c>
      <c r="T10" s="392">
        <f>IF((AND(S10&gt;0,Bags_Harvested&gt;0))=TRUE,S10/Bags_Harvested,"")</f>
      </c>
      <c r="U10" s="393">
        <f>IF(I10+K10+M10+O10+Q10&gt;0,I10*Price_A+K10*Price_B+M10*Price_C+O10*Price_D+Q10*Price_E,"")</f>
      </c>
      <c r="V10" s="279"/>
      <c r="W10" s="295">
        <f>I10*J10</f>
        <v>0</v>
      </c>
      <c r="X10" s="295">
        <f>K10*L10</f>
        <v>0</v>
      </c>
      <c r="Y10" s="295">
        <f>M10*N10</f>
        <v>0</v>
      </c>
      <c r="Z10" s="295">
        <f>O10*P10</f>
        <v>0</v>
      </c>
      <c r="AA10" s="295">
        <f>Q10*R10</f>
        <v>0</v>
      </c>
      <c r="AB10" s="1">
        <f>IF(GOI!I8&gt;0,GOI!J8,"")</f>
      </c>
    </row>
    <row r="11" spans="1:28" ht="12.75">
      <c r="A11" s="301"/>
      <c r="B11" s="302"/>
      <c r="C11" s="385">
        <f>IF(B11&gt;0,VLOOKUP($B11,GOI,6,FALSE),"")</f>
      </c>
      <c r="D11" s="385">
        <f>IF(B11&gt;0,VLOOKUP($B11,GOI,3,FALSE),"")</f>
      </c>
      <c r="E11" s="385">
        <f>IF(D11=0,0,IF(B11&gt;0,VLOOKUP($B11,GOI,5,FALSE),""))</f>
      </c>
      <c r="F11" s="385">
        <f>IF(B11&gt;0,Date_Harvested-VLOOKUP($B11,GOI,2,FALSE),"")</f>
      </c>
      <c r="G11" s="280"/>
      <c r="H11" s="308"/>
      <c r="I11" s="309"/>
      <c r="J11" s="310"/>
      <c r="K11" s="309"/>
      <c r="L11" s="311"/>
      <c r="M11" s="309"/>
      <c r="N11" s="311"/>
      <c r="O11" s="309"/>
      <c r="P11" s="311"/>
      <c r="Q11" s="309"/>
      <c r="R11" s="389"/>
      <c r="S11" s="394">
        <f>Q11+O11+M11+K11+I11</f>
        <v>0</v>
      </c>
      <c r="T11" s="395">
        <f>IF((AND(S11&gt;0,Bags_Harvested&gt;0))=TRUE,S11/Bags_Harvested,"")</f>
      </c>
      <c r="U11" s="396">
        <f>IF(I11+K11+M11+O11+Q11&gt;0,I11*Price_A+K11*Price_B+M11*Price_C+O11*Price_D+Q11*Price_E,"")</f>
      </c>
      <c r="V11" s="282"/>
      <c r="W11" s="295">
        <f>I11*J11</f>
        <v>0</v>
      </c>
      <c r="X11" s="295">
        <f>K11*L11</f>
        <v>0</v>
      </c>
      <c r="Y11" s="295">
        <f>M11*N11</f>
        <v>0</v>
      </c>
      <c r="Z11" s="295">
        <f>O11*P11</f>
        <v>0</v>
      </c>
      <c r="AA11" s="295">
        <f>Q11*R11</f>
        <v>0</v>
      </c>
      <c r="AB11" s="1">
        <f>IF(GOI!I9&gt;0,GOI!J9,"")</f>
      </c>
    </row>
    <row r="12" spans="1:28" ht="12.75">
      <c r="A12" s="301"/>
      <c r="B12" s="303"/>
      <c r="C12" s="385">
        <f aca="true" t="shared" si="0" ref="C12:C18">IF(B12&gt;0,VLOOKUP($B12,GOI,6,FALSE),"")</f>
      </c>
      <c r="D12" s="385">
        <f aca="true" t="shared" si="1" ref="D12:D18">IF(B12&gt;0,VLOOKUP($B12,GOI,3,FALSE),"")</f>
      </c>
      <c r="E12" s="385">
        <f aca="true" t="shared" si="2" ref="E12:E18">IF(D12=0,0,IF(B12&gt;0,VLOOKUP($B12,GOI,5,FALSE),""))</f>
      </c>
      <c r="F12" s="385">
        <f aca="true" t="shared" si="3" ref="F12:F18">IF(B12&gt;0,Date_Harvested-VLOOKUP($B12,GOI,2,FALSE),"")</f>
      </c>
      <c r="G12" s="280">
        <f>IF(E12="","",E12+F12)</f>
      </c>
      <c r="H12" s="308"/>
      <c r="I12" s="309"/>
      <c r="J12" s="310"/>
      <c r="K12" s="309"/>
      <c r="L12" s="311"/>
      <c r="M12" s="309"/>
      <c r="N12" s="311"/>
      <c r="O12" s="309"/>
      <c r="P12" s="311"/>
      <c r="Q12" s="309"/>
      <c r="R12" s="389"/>
      <c r="S12" s="394">
        <f aca="true" t="shared" si="4" ref="S12:S18">Q12+O12+M12+K12+I12</f>
        <v>0</v>
      </c>
      <c r="T12" s="395">
        <f aca="true" t="shared" si="5" ref="T12:T74">IF((AND(S12&gt;0,Bags_Harvested&gt;0))=TRUE,S12/Bags_Harvested,"")</f>
      </c>
      <c r="U12" s="396">
        <f aca="true" t="shared" si="6" ref="U12:U18">IF(I12+K12+M12+O12+Q12&gt;0,I12*Price_A+K12*Price_B+M12*Price_C+O12*Price_D+Q12*Price_E,"")</f>
      </c>
      <c r="V12" s="282"/>
      <c r="W12" s="295">
        <f aca="true" t="shared" si="7" ref="W12:W18">I12*J12</f>
        <v>0</v>
      </c>
      <c r="X12" s="295">
        <f aca="true" t="shared" si="8" ref="X12:X18">K12*L12</f>
        <v>0</v>
      </c>
      <c r="Y12" s="295">
        <f aca="true" t="shared" si="9" ref="Y12:Y18">M12*N12</f>
        <v>0</v>
      </c>
      <c r="Z12" s="295">
        <f aca="true" t="shared" si="10" ref="Z12:Z18">O12*P12</f>
        <v>0</v>
      </c>
      <c r="AA12" s="295">
        <f aca="true" t="shared" si="11" ref="AA12:AA74">Q12*R12</f>
        <v>0</v>
      </c>
      <c r="AB12" s="1">
        <f>IF(GOI!I10&gt;0,GOI!J10,"")</f>
      </c>
    </row>
    <row r="13" spans="1:28" ht="12.75">
      <c r="A13" s="301"/>
      <c r="B13" s="303"/>
      <c r="C13" s="385">
        <f t="shared" si="0"/>
      </c>
      <c r="D13" s="385">
        <f t="shared" si="1"/>
      </c>
      <c r="E13" s="385">
        <f t="shared" si="2"/>
      </c>
      <c r="F13" s="385">
        <f t="shared" si="3"/>
      </c>
      <c r="G13" s="280">
        <f>IF(E13="","",E13+F13)</f>
      </c>
      <c r="H13" s="308"/>
      <c r="I13" s="309"/>
      <c r="J13" s="310"/>
      <c r="K13" s="309"/>
      <c r="L13" s="311"/>
      <c r="M13" s="309"/>
      <c r="N13" s="311"/>
      <c r="O13" s="309"/>
      <c r="P13" s="311"/>
      <c r="Q13" s="309"/>
      <c r="R13" s="389"/>
      <c r="S13" s="394">
        <f t="shared" si="4"/>
        <v>0</v>
      </c>
      <c r="T13" s="395">
        <f t="shared" si="5"/>
      </c>
      <c r="U13" s="396">
        <f t="shared" si="6"/>
      </c>
      <c r="V13" s="282"/>
      <c r="W13" s="295">
        <f t="shared" si="7"/>
        <v>0</v>
      </c>
      <c r="X13" s="295">
        <f t="shared" si="8"/>
        <v>0</v>
      </c>
      <c r="Y13" s="295">
        <f t="shared" si="9"/>
        <v>0</v>
      </c>
      <c r="Z13" s="295">
        <f t="shared" si="10"/>
        <v>0</v>
      </c>
      <c r="AA13" s="295">
        <f t="shared" si="11"/>
        <v>0</v>
      </c>
      <c r="AB13" s="1">
        <f>IF(GOI!I11&gt;0,GOI!J11,"")</f>
      </c>
    </row>
    <row r="14" spans="1:28" ht="12.75">
      <c r="A14" s="301"/>
      <c r="B14" s="303"/>
      <c r="C14" s="385">
        <f t="shared" si="0"/>
      </c>
      <c r="D14" s="385">
        <f t="shared" si="1"/>
      </c>
      <c r="E14" s="385">
        <f t="shared" si="2"/>
      </c>
      <c r="F14" s="385">
        <f t="shared" si="3"/>
      </c>
      <c r="G14" s="280">
        <f>IF(E14="","",E14+F14)</f>
      </c>
      <c r="H14" s="308"/>
      <c r="I14" s="309"/>
      <c r="J14" s="310"/>
      <c r="K14" s="309"/>
      <c r="L14" s="311"/>
      <c r="M14" s="309"/>
      <c r="N14" s="311"/>
      <c r="O14" s="309"/>
      <c r="P14" s="311"/>
      <c r="Q14" s="309"/>
      <c r="R14" s="389"/>
      <c r="S14" s="394">
        <f t="shared" si="4"/>
        <v>0</v>
      </c>
      <c r="T14" s="395">
        <f t="shared" si="5"/>
      </c>
      <c r="U14" s="396">
        <f t="shared" si="6"/>
      </c>
      <c r="V14" s="282"/>
      <c r="W14" s="295">
        <f t="shared" si="7"/>
        <v>0</v>
      </c>
      <c r="X14" s="295">
        <f t="shared" si="8"/>
        <v>0</v>
      </c>
      <c r="Y14" s="295">
        <f t="shared" si="9"/>
        <v>0</v>
      </c>
      <c r="Z14" s="295">
        <f t="shared" si="10"/>
        <v>0</v>
      </c>
      <c r="AA14" s="295">
        <f t="shared" si="11"/>
        <v>0</v>
      </c>
      <c r="AB14" s="1">
        <f>IF(GOI!I12&gt;0,GOI!J12,"")</f>
      </c>
    </row>
    <row r="15" spans="1:28" ht="12.75">
      <c r="A15" s="301"/>
      <c r="B15" s="303"/>
      <c r="C15" s="385">
        <f t="shared" si="0"/>
      </c>
      <c r="D15" s="385">
        <f t="shared" si="1"/>
      </c>
      <c r="E15" s="385">
        <f t="shared" si="2"/>
      </c>
      <c r="F15" s="385">
        <f t="shared" si="3"/>
      </c>
      <c r="G15" s="280">
        <f aca="true" t="shared" si="12" ref="G15:G78">IF(E15="","",E15+F15)</f>
      </c>
      <c r="H15" s="308"/>
      <c r="I15" s="309"/>
      <c r="J15" s="310"/>
      <c r="K15" s="309"/>
      <c r="L15" s="311"/>
      <c r="M15" s="309"/>
      <c r="N15" s="311"/>
      <c r="O15" s="309"/>
      <c r="P15" s="311"/>
      <c r="Q15" s="309"/>
      <c r="R15" s="389"/>
      <c r="S15" s="394">
        <f t="shared" si="4"/>
        <v>0</v>
      </c>
      <c r="T15" s="395">
        <f t="shared" si="5"/>
      </c>
      <c r="U15" s="396">
        <f t="shared" si="6"/>
      </c>
      <c r="V15" s="282"/>
      <c r="W15" s="295">
        <f t="shared" si="7"/>
        <v>0</v>
      </c>
      <c r="X15" s="295">
        <f t="shared" si="8"/>
        <v>0</v>
      </c>
      <c r="Y15" s="295">
        <f t="shared" si="9"/>
        <v>0</v>
      </c>
      <c r="Z15" s="295">
        <f t="shared" si="10"/>
        <v>0</v>
      </c>
      <c r="AA15" s="295">
        <f t="shared" si="11"/>
        <v>0</v>
      </c>
      <c r="AB15" s="1">
        <f>IF(GOI!I13&gt;0,GOI!J13,"")</f>
      </c>
    </row>
    <row r="16" spans="1:28" ht="12.75">
      <c r="A16" s="301"/>
      <c r="B16" s="303"/>
      <c r="C16" s="385">
        <f t="shared" si="0"/>
      </c>
      <c r="D16" s="385">
        <f t="shared" si="1"/>
      </c>
      <c r="E16" s="385">
        <f t="shared" si="2"/>
      </c>
      <c r="F16" s="385">
        <f t="shared" si="3"/>
      </c>
      <c r="G16" s="280">
        <f t="shared" si="12"/>
      </c>
      <c r="H16" s="308"/>
      <c r="I16" s="309"/>
      <c r="J16" s="310"/>
      <c r="K16" s="309"/>
      <c r="L16" s="311"/>
      <c r="M16" s="309"/>
      <c r="N16" s="311"/>
      <c r="O16" s="309"/>
      <c r="P16" s="311"/>
      <c r="Q16" s="309"/>
      <c r="R16" s="389"/>
      <c r="S16" s="394">
        <f t="shared" si="4"/>
        <v>0</v>
      </c>
      <c r="T16" s="395">
        <f t="shared" si="5"/>
      </c>
      <c r="U16" s="396">
        <f t="shared" si="6"/>
      </c>
      <c r="V16" s="282"/>
      <c r="W16" s="295">
        <f t="shared" si="7"/>
        <v>0</v>
      </c>
      <c r="X16" s="295">
        <f t="shared" si="8"/>
        <v>0</v>
      </c>
      <c r="Y16" s="295">
        <f t="shared" si="9"/>
        <v>0</v>
      </c>
      <c r="Z16" s="295">
        <f t="shared" si="10"/>
        <v>0</v>
      </c>
      <c r="AA16" s="295">
        <f t="shared" si="11"/>
        <v>0</v>
      </c>
      <c r="AB16" s="1">
        <f>IF(GOI!I14&gt;0,GOI!J14,"")</f>
      </c>
    </row>
    <row r="17" spans="1:28" ht="12.75">
      <c r="A17" s="301"/>
      <c r="B17" s="303"/>
      <c r="C17" s="385">
        <f t="shared" si="0"/>
      </c>
      <c r="D17" s="385">
        <f t="shared" si="1"/>
      </c>
      <c r="E17" s="385">
        <f t="shared" si="2"/>
      </c>
      <c r="F17" s="385">
        <f t="shared" si="3"/>
      </c>
      <c r="G17" s="280">
        <f t="shared" si="12"/>
      </c>
      <c r="H17" s="308"/>
      <c r="I17" s="309"/>
      <c r="J17" s="310"/>
      <c r="K17" s="309"/>
      <c r="L17" s="311"/>
      <c r="M17" s="309"/>
      <c r="N17" s="311"/>
      <c r="O17" s="309"/>
      <c r="P17" s="311"/>
      <c r="Q17" s="309"/>
      <c r="R17" s="389"/>
      <c r="S17" s="394">
        <f t="shared" si="4"/>
        <v>0</v>
      </c>
      <c r="T17" s="395">
        <f t="shared" si="5"/>
      </c>
      <c r="U17" s="396">
        <f t="shared" si="6"/>
      </c>
      <c r="V17" s="282"/>
      <c r="W17" s="295">
        <f t="shared" si="7"/>
        <v>0</v>
      </c>
      <c r="X17" s="295">
        <f t="shared" si="8"/>
        <v>0</v>
      </c>
      <c r="Y17" s="295">
        <f t="shared" si="9"/>
        <v>0</v>
      </c>
      <c r="Z17" s="295">
        <f t="shared" si="10"/>
        <v>0</v>
      </c>
      <c r="AA17" s="295">
        <f t="shared" si="11"/>
        <v>0</v>
      </c>
      <c r="AB17" s="1">
        <f>IF(GOI!I15&gt;0,GOI!J15,"")</f>
      </c>
    </row>
    <row r="18" spans="1:28" s="352" customFormat="1" ht="12.75">
      <c r="A18" s="379"/>
      <c r="B18" s="381"/>
      <c r="C18" s="385">
        <f t="shared" si="0"/>
      </c>
      <c r="D18" s="385">
        <f t="shared" si="1"/>
      </c>
      <c r="E18" s="385">
        <f t="shared" si="2"/>
      </c>
      <c r="F18" s="385">
        <f t="shared" si="3"/>
      </c>
      <c r="G18" s="372">
        <f t="shared" si="12"/>
      </c>
      <c r="H18" s="373"/>
      <c r="I18" s="374"/>
      <c r="J18" s="375"/>
      <c r="K18" s="374"/>
      <c r="L18" s="376"/>
      <c r="M18" s="374"/>
      <c r="N18" s="376"/>
      <c r="O18" s="374"/>
      <c r="P18" s="311"/>
      <c r="Q18" s="374"/>
      <c r="R18" s="390"/>
      <c r="S18" s="394">
        <f t="shared" si="4"/>
        <v>0</v>
      </c>
      <c r="T18" s="395">
        <f t="shared" si="5"/>
      </c>
      <c r="U18" s="396">
        <f t="shared" si="6"/>
      </c>
      <c r="V18" s="377"/>
      <c r="W18" s="378">
        <f t="shared" si="7"/>
        <v>0</v>
      </c>
      <c r="X18" s="378">
        <f t="shared" si="8"/>
        <v>0</v>
      </c>
      <c r="Y18" s="378">
        <f t="shared" si="9"/>
        <v>0</v>
      </c>
      <c r="Z18" s="378">
        <f t="shared" si="10"/>
        <v>0</v>
      </c>
      <c r="AA18" s="378">
        <f t="shared" si="11"/>
        <v>0</v>
      </c>
      <c r="AB18" s="352">
        <f>IF(GOI!I16&gt;0,GOI!J16,"")</f>
      </c>
    </row>
    <row r="19" spans="1:28" ht="12.75">
      <c r="A19" s="301"/>
      <c r="B19" s="302"/>
      <c r="C19" s="385">
        <f aca="true" t="shared" si="13" ref="C19:C74">IF(B19&gt;0,VLOOKUP($B19,GOI,6,FALSE),"")</f>
      </c>
      <c r="D19" s="385">
        <f aca="true" t="shared" si="14" ref="D19:D78">IF(B19&gt;0,VLOOKUP($B19,GOI,3,FALSE),"")</f>
      </c>
      <c r="E19" s="385">
        <f aca="true" t="shared" si="15" ref="E19:E78">IF(D19=0,0,IF(B19&gt;0,VLOOKUP($B19,GOI,5,FALSE),""))</f>
      </c>
      <c r="F19" s="385">
        <f aca="true" t="shared" si="16" ref="F19:F78">IF(B19&gt;0,Date_Harvested-VLOOKUP($B19,GOI,2,FALSE),"")</f>
      </c>
      <c r="G19" s="280">
        <f t="shared" si="12"/>
      </c>
      <c r="H19" s="308"/>
      <c r="I19" s="309"/>
      <c r="J19" s="310"/>
      <c r="K19" s="309"/>
      <c r="L19" s="311"/>
      <c r="M19" s="309"/>
      <c r="N19" s="311"/>
      <c r="O19" s="309"/>
      <c r="P19" s="311"/>
      <c r="Q19" s="309"/>
      <c r="R19" s="389"/>
      <c r="S19" s="394">
        <f aca="true" t="shared" si="17" ref="S19:S74">Q19+O19+M19+K19+I19</f>
        <v>0</v>
      </c>
      <c r="T19" s="395">
        <f t="shared" si="5"/>
      </c>
      <c r="U19" s="396">
        <f aca="true" t="shared" si="18" ref="U19:U74">IF(I19+K19+M19+O19+Q19&gt;0,I19*Price_A+K19*Price_B+M19*Price_C+O19*Price_D+Q19*Price_E,"")</f>
      </c>
      <c r="V19" s="282"/>
      <c r="W19" s="295">
        <f aca="true" t="shared" si="19" ref="W19:W74">I19*J19</f>
        <v>0</v>
      </c>
      <c r="X19" s="295">
        <f aca="true" t="shared" si="20" ref="X19:X74">K19*L19</f>
        <v>0</v>
      </c>
      <c r="Y19" s="295">
        <f aca="true" t="shared" si="21" ref="Y19:Y74">M19*N19</f>
        <v>0</v>
      </c>
      <c r="Z19" s="295">
        <f aca="true" t="shared" si="22" ref="Z19:Z74">O19*P19</f>
        <v>0</v>
      </c>
      <c r="AA19" s="295">
        <f t="shared" si="11"/>
        <v>0</v>
      </c>
      <c r="AB19" s="1">
        <f>IF(GOI!I17&gt;0,GOI!J17,"")</f>
      </c>
    </row>
    <row r="20" spans="1:28" ht="12.75">
      <c r="A20" s="301"/>
      <c r="B20" s="303"/>
      <c r="C20" s="385">
        <f t="shared" si="13"/>
      </c>
      <c r="D20" s="385">
        <f t="shared" si="14"/>
      </c>
      <c r="E20" s="385">
        <f t="shared" si="15"/>
      </c>
      <c r="F20" s="385">
        <f t="shared" si="16"/>
      </c>
      <c r="G20" s="280">
        <f t="shared" si="12"/>
      </c>
      <c r="H20" s="308"/>
      <c r="I20" s="309"/>
      <c r="J20" s="310"/>
      <c r="K20" s="309"/>
      <c r="L20" s="311"/>
      <c r="M20" s="309"/>
      <c r="N20" s="311"/>
      <c r="O20" s="309"/>
      <c r="P20" s="311"/>
      <c r="Q20" s="309"/>
      <c r="R20" s="389"/>
      <c r="S20" s="394">
        <f t="shared" si="17"/>
        <v>0</v>
      </c>
      <c r="T20" s="395">
        <f t="shared" si="5"/>
      </c>
      <c r="U20" s="396">
        <f t="shared" si="18"/>
      </c>
      <c r="V20" s="282"/>
      <c r="W20" s="295">
        <f t="shared" si="19"/>
        <v>0</v>
      </c>
      <c r="X20" s="295">
        <f t="shared" si="20"/>
        <v>0</v>
      </c>
      <c r="Y20" s="295">
        <f t="shared" si="21"/>
        <v>0</v>
      </c>
      <c r="Z20" s="295">
        <f t="shared" si="22"/>
        <v>0</v>
      </c>
      <c r="AA20" s="295">
        <f t="shared" si="11"/>
        <v>0</v>
      </c>
      <c r="AB20" s="1">
        <f>IF(GOI!I18&gt;0,GOI!J18,"")</f>
      </c>
    </row>
    <row r="21" spans="1:28" ht="12.75">
      <c r="A21" s="301"/>
      <c r="B21" s="303"/>
      <c r="C21" s="385">
        <f t="shared" si="13"/>
      </c>
      <c r="D21" s="385">
        <f t="shared" si="14"/>
      </c>
      <c r="E21" s="385">
        <f t="shared" si="15"/>
      </c>
      <c r="F21" s="385">
        <f t="shared" si="16"/>
      </c>
      <c r="G21" s="280">
        <f t="shared" si="12"/>
      </c>
      <c r="H21" s="308"/>
      <c r="I21" s="309"/>
      <c r="J21" s="310"/>
      <c r="K21" s="309"/>
      <c r="L21" s="311"/>
      <c r="M21" s="309"/>
      <c r="N21" s="311"/>
      <c r="O21" s="309"/>
      <c r="P21" s="311"/>
      <c r="Q21" s="309"/>
      <c r="R21" s="389"/>
      <c r="S21" s="394">
        <f t="shared" si="17"/>
        <v>0</v>
      </c>
      <c r="T21" s="395">
        <f t="shared" si="5"/>
      </c>
      <c r="U21" s="396">
        <f t="shared" si="18"/>
      </c>
      <c r="V21" s="282"/>
      <c r="W21" s="295">
        <f t="shared" si="19"/>
        <v>0</v>
      </c>
      <c r="X21" s="295">
        <f t="shared" si="20"/>
        <v>0</v>
      </c>
      <c r="Y21" s="295">
        <f t="shared" si="21"/>
        <v>0</v>
      </c>
      <c r="Z21" s="295">
        <f t="shared" si="22"/>
        <v>0</v>
      </c>
      <c r="AA21" s="295">
        <f t="shared" si="11"/>
        <v>0</v>
      </c>
      <c r="AB21" s="1">
        <f>IF(GOI!I19&gt;0,GOI!J19,"")</f>
      </c>
    </row>
    <row r="22" spans="1:28" ht="12.75">
      <c r="A22" s="301"/>
      <c r="B22" s="303"/>
      <c r="C22" s="385">
        <f t="shared" si="13"/>
      </c>
      <c r="D22" s="385">
        <f t="shared" si="14"/>
      </c>
      <c r="E22" s="385">
        <f t="shared" si="15"/>
      </c>
      <c r="F22" s="385">
        <f t="shared" si="16"/>
      </c>
      <c r="G22" s="280">
        <f t="shared" si="12"/>
      </c>
      <c r="H22" s="308"/>
      <c r="I22" s="309"/>
      <c r="J22" s="310"/>
      <c r="K22" s="309"/>
      <c r="L22" s="311"/>
      <c r="M22" s="309"/>
      <c r="N22" s="311"/>
      <c r="O22" s="309"/>
      <c r="P22" s="311"/>
      <c r="Q22" s="309"/>
      <c r="R22" s="389"/>
      <c r="S22" s="394">
        <f t="shared" si="17"/>
        <v>0</v>
      </c>
      <c r="T22" s="395">
        <f t="shared" si="5"/>
      </c>
      <c r="U22" s="396">
        <f t="shared" si="18"/>
      </c>
      <c r="V22" s="282"/>
      <c r="W22" s="295">
        <f t="shared" si="19"/>
        <v>0</v>
      </c>
      <c r="X22" s="295">
        <f t="shared" si="20"/>
        <v>0</v>
      </c>
      <c r="Y22" s="295">
        <f t="shared" si="21"/>
        <v>0</v>
      </c>
      <c r="Z22" s="295">
        <f t="shared" si="22"/>
        <v>0</v>
      </c>
      <c r="AA22" s="295">
        <f t="shared" si="11"/>
        <v>0</v>
      </c>
      <c r="AB22" s="1">
        <f>IF(GOI!I20&gt;0,GOI!J20,"")</f>
      </c>
    </row>
    <row r="23" spans="1:28" ht="12.75">
      <c r="A23" s="301"/>
      <c r="B23" s="303"/>
      <c r="C23" s="385">
        <f t="shared" si="13"/>
      </c>
      <c r="D23" s="385">
        <f t="shared" si="14"/>
      </c>
      <c r="E23" s="385">
        <f t="shared" si="15"/>
      </c>
      <c r="F23" s="385">
        <f t="shared" si="16"/>
      </c>
      <c r="G23" s="280">
        <f t="shared" si="12"/>
      </c>
      <c r="H23" s="308"/>
      <c r="I23" s="309"/>
      <c r="J23" s="310"/>
      <c r="K23" s="309"/>
      <c r="L23" s="311"/>
      <c r="M23" s="309"/>
      <c r="N23" s="311"/>
      <c r="O23" s="309"/>
      <c r="P23" s="311"/>
      <c r="Q23" s="309"/>
      <c r="R23" s="389"/>
      <c r="S23" s="394">
        <f t="shared" si="17"/>
        <v>0</v>
      </c>
      <c r="T23" s="395">
        <f t="shared" si="5"/>
      </c>
      <c r="U23" s="396">
        <f t="shared" si="18"/>
      </c>
      <c r="V23" s="282"/>
      <c r="W23" s="295">
        <f t="shared" si="19"/>
        <v>0</v>
      </c>
      <c r="X23" s="295">
        <f t="shared" si="20"/>
        <v>0</v>
      </c>
      <c r="Y23" s="295">
        <f t="shared" si="21"/>
        <v>0</v>
      </c>
      <c r="Z23" s="295">
        <f t="shared" si="22"/>
        <v>0</v>
      </c>
      <c r="AA23" s="295">
        <f t="shared" si="11"/>
        <v>0</v>
      </c>
      <c r="AB23" s="1">
        <f>IF(GOI!I21&gt;0,GOI!J21,"")</f>
      </c>
    </row>
    <row r="24" spans="1:28" ht="12.75">
      <c r="A24" s="301"/>
      <c r="B24" s="303"/>
      <c r="C24" s="385">
        <f t="shared" si="13"/>
      </c>
      <c r="D24" s="385">
        <f t="shared" si="14"/>
      </c>
      <c r="E24" s="385">
        <f t="shared" si="15"/>
      </c>
      <c r="F24" s="385">
        <f t="shared" si="16"/>
      </c>
      <c r="G24" s="280">
        <f t="shared" si="12"/>
      </c>
      <c r="H24" s="308"/>
      <c r="I24" s="309"/>
      <c r="J24" s="310"/>
      <c r="K24" s="309"/>
      <c r="L24" s="311"/>
      <c r="M24" s="309"/>
      <c r="N24" s="311"/>
      <c r="O24" s="309"/>
      <c r="P24" s="311"/>
      <c r="Q24" s="309"/>
      <c r="R24" s="389"/>
      <c r="S24" s="394">
        <f t="shared" si="17"/>
        <v>0</v>
      </c>
      <c r="T24" s="395">
        <f t="shared" si="5"/>
      </c>
      <c r="U24" s="396">
        <f t="shared" si="18"/>
      </c>
      <c r="V24" s="282"/>
      <c r="W24" s="295">
        <f t="shared" si="19"/>
        <v>0</v>
      </c>
      <c r="X24" s="295">
        <f t="shared" si="20"/>
        <v>0</v>
      </c>
      <c r="Y24" s="295">
        <f t="shared" si="21"/>
        <v>0</v>
      </c>
      <c r="Z24" s="295">
        <f t="shared" si="22"/>
        <v>0</v>
      </c>
      <c r="AA24" s="295">
        <f t="shared" si="11"/>
        <v>0</v>
      </c>
      <c r="AB24" s="1">
        <f>IF(GOI!I22&gt;0,GOI!J22,"")</f>
      </c>
    </row>
    <row r="25" spans="1:28" ht="12.75">
      <c r="A25" s="301"/>
      <c r="B25" s="303"/>
      <c r="C25" s="385">
        <f t="shared" si="13"/>
      </c>
      <c r="D25" s="385">
        <f t="shared" si="14"/>
      </c>
      <c r="E25" s="385">
        <f t="shared" si="15"/>
      </c>
      <c r="F25" s="385">
        <f t="shared" si="16"/>
      </c>
      <c r="G25" s="280">
        <f t="shared" si="12"/>
      </c>
      <c r="H25" s="308"/>
      <c r="I25" s="309"/>
      <c r="J25" s="310"/>
      <c r="K25" s="309"/>
      <c r="L25" s="311"/>
      <c r="M25" s="309"/>
      <c r="N25" s="311"/>
      <c r="O25" s="309"/>
      <c r="P25" s="311"/>
      <c r="Q25" s="309"/>
      <c r="R25" s="389"/>
      <c r="S25" s="394">
        <f t="shared" si="17"/>
        <v>0</v>
      </c>
      <c r="T25" s="395">
        <f t="shared" si="5"/>
      </c>
      <c r="U25" s="396">
        <f t="shared" si="18"/>
      </c>
      <c r="V25" s="282"/>
      <c r="W25" s="295">
        <f t="shared" si="19"/>
        <v>0</v>
      </c>
      <c r="X25" s="295">
        <f t="shared" si="20"/>
        <v>0</v>
      </c>
      <c r="Y25" s="295">
        <f t="shared" si="21"/>
        <v>0</v>
      </c>
      <c r="Z25" s="295">
        <f t="shared" si="22"/>
        <v>0</v>
      </c>
      <c r="AA25" s="295">
        <f t="shared" si="11"/>
        <v>0</v>
      </c>
      <c r="AB25" s="1">
        <f>IF(GOI!I23&gt;0,GOI!J23,"")</f>
      </c>
    </row>
    <row r="26" spans="1:28" ht="12.75">
      <c r="A26" s="301"/>
      <c r="B26" s="303"/>
      <c r="C26" s="385">
        <f t="shared" si="13"/>
      </c>
      <c r="D26" s="385">
        <f t="shared" si="14"/>
      </c>
      <c r="E26" s="385">
        <f t="shared" si="15"/>
      </c>
      <c r="F26" s="385">
        <f t="shared" si="16"/>
      </c>
      <c r="G26" s="280">
        <f t="shared" si="12"/>
      </c>
      <c r="H26" s="308"/>
      <c r="I26" s="309"/>
      <c r="J26" s="310"/>
      <c r="K26" s="309"/>
      <c r="L26" s="311"/>
      <c r="M26" s="309"/>
      <c r="N26" s="311"/>
      <c r="O26" s="309"/>
      <c r="P26" s="311"/>
      <c r="Q26" s="309"/>
      <c r="R26" s="389"/>
      <c r="S26" s="394">
        <f t="shared" si="17"/>
        <v>0</v>
      </c>
      <c r="T26" s="395">
        <f t="shared" si="5"/>
      </c>
      <c r="U26" s="396">
        <f t="shared" si="18"/>
      </c>
      <c r="V26" s="282"/>
      <c r="W26" s="295">
        <f t="shared" si="19"/>
        <v>0</v>
      </c>
      <c r="X26" s="295">
        <f t="shared" si="20"/>
        <v>0</v>
      </c>
      <c r="Y26" s="295">
        <f t="shared" si="21"/>
        <v>0</v>
      </c>
      <c r="Z26" s="295">
        <f t="shared" si="22"/>
        <v>0</v>
      </c>
      <c r="AA26" s="295">
        <f t="shared" si="11"/>
        <v>0</v>
      </c>
      <c r="AB26" s="1">
        <f>IF(GOI!I24&gt;0,GOI!J24,"")</f>
      </c>
    </row>
    <row r="27" spans="1:28" s="352" customFormat="1" ht="12.75">
      <c r="A27" s="379"/>
      <c r="B27" s="380"/>
      <c r="C27" s="385">
        <f t="shared" si="13"/>
      </c>
      <c r="D27" s="385">
        <f t="shared" si="14"/>
      </c>
      <c r="E27" s="385">
        <f t="shared" si="15"/>
      </c>
      <c r="F27" s="385">
        <f t="shared" si="16"/>
      </c>
      <c r="G27" s="372">
        <f t="shared" si="12"/>
      </c>
      <c r="H27" s="373"/>
      <c r="I27" s="374"/>
      <c r="J27" s="375"/>
      <c r="K27" s="374"/>
      <c r="L27" s="376"/>
      <c r="M27" s="374"/>
      <c r="N27" s="376"/>
      <c r="O27" s="374"/>
      <c r="P27" s="311"/>
      <c r="Q27" s="374"/>
      <c r="R27" s="390"/>
      <c r="S27" s="394">
        <f t="shared" si="17"/>
        <v>0</v>
      </c>
      <c r="T27" s="395">
        <f t="shared" si="5"/>
      </c>
      <c r="U27" s="396">
        <f t="shared" si="18"/>
      </c>
      <c r="V27" s="377"/>
      <c r="W27" s="378">
        <f t="shared" si="19"/>
        <v>0</v>
      </c>
      <c r="X27" s="378">
        <f t="shared" si="20"/>
        <v>0</v>
      </c>
      <c r="Y27" s="378">
        <f t="shared" si="21"/>
        <v>0</v>
      </c>
      <c r="Z27" s="378">
        <f t="shared" si="22"/>
        <v>0</v>
      </c>
      <c r="AA27" s="378">
        <f t="shared" si="11"/>
        <v>0</v>
      </c>
      <c r="AB27" s="352">
        <f>IF(GOI!I25&gt;0,GOI!J25,"")</f>
      </c>
    </row>
    <row r="28" spans="1:28" ht="12.75">
      <c r="A28" s="301"/>
      <c r="B28" s="303"/>
      <c r="C28" s="385">
        <f t="shared" si="13"/>
      </c>
      <c r="D28" s="385">
        <f t="shared" si="14"/>
      </c>
      <c r="E28" s="385">
        <f t="shared" si="15"/>
      </c>
      <c r="F28" s="385">
        <f t="shared" si="16"/>
      </c>
      <c r="G28" s="280">
        <f t="shared" si="12"/>
      </c>
      <c r="H28" s="281"/>
      <c r="I28" s="309"/>
      <c r="J28" s="310"/>
      <c r="K28" s="309"/>
      <c r="L28" s="311"/>
      <c r="M28" s="309"/>
      <c r="N28" s="311"/>
      <c r="O28" s="309"/>
      <c r="P28" s="311"/>
      <c r="Q28" s="309"/>
      <c r="R28" s="389"/>
      <c r="S28" s="394">
        <f t="shared" si="17"/>
        <v>0</v>
      </c>
      <c r="T28" s="395">
        <f t="shared" si="5"/>
      </c>
      <c r="U28" s="396">
        <f t="shared" si="18"/>
      </c>
      <c r="V28" s="282"/>
      <c r="W28" s="295">
        <f t="shared" si="19"/>
        <v>0</v>
      </c>
      <c r="X28" s="295">
        <f t="shared" si="20"/>
        <v>0</v>
      </c>
      <c r="Y28" s="295">
        <f t="shared" si="21"/>
        <v>0</v>
      </c>
      <c r="Z28" s="295">
        <f t="shared" si="22"/>
        <v>0</v>
      </c>
      <c r="AA28" s="295">
        <f t="shared" si="11"/>
        <v>0</v>
      </c>
      <c r="AB28" s="1">
        <f>IF(GOI!I26&gt;0,GOI!J26,"")</f>
      </c>
    </row>
    <row r="29" spans="1:28" ht="12.75">
      <c r="A29" s="301"/>
      <c r="B29" s="303"/>
      <c r="C29" s="385">
        <f t="shared" si="13"/>
      </c>
      <c r="D29" s="385">
        <f t="shared" si="14"/>
      </c>
      <c r="E29" s="385">
        <f t="shared" si="15"/>
      </c>
      <c r="F29" s="385">
        <f t="shared" si="16"/>
      </c>
      <c r="G29" s="280">
        <f t="shared" si="12"/>
      </c>
      <c r="H29" s="308"/>
      <c r="I29" s="309"/>
      <c r="J29" s="310"/>
      <c r="K29" s="309"/>
      <c r="L29" s="311"/>
      <c r="M29" s="309"/>
      <c r="N29" s="311"/>
      <c r="O29" s="309"/>
      <c r="P29" s="311"/>
      <c r="Q29" s="309"/>
      <c r="R29" s="389"/>
      <c r="S29" s="394">
        <f t="shared" si="17"/>
        <v>0</v>
      </c>
      <c r="T29" s="395">
        <f t="shared" si="5"/>
      </c>
      <c r="U29" s="396">
        <f t="shared" si="18"/>
      </c>
      <c r="V29" s="282"/>
      <c r="W29" s="295">
        <f t="shared" si="19"/>
        <v>0</v>
      </c>
      <c r="X29" s="295">
        <f t="shared" si="20"/>
        <v>0</v>
      </c>
      <c r="Y29" s="295">
        <f t="shared" si="21"/>
        <v>0</v>
      </c>
      <c r="Z29" s="295">
        <f t="shared" si="22"/>
        <v>0</v>
      </c>
      <c r="AA29" s="295">
        <f t="shared" si="11"/>
        <v>0</v>
      </c>
      <c r="AB29" s="1">
        <f>IF(GOI!I27&gt;0,GOI!J27,"")</f>
      </c>
    </row>
    <row r="30" spans="1:28" ht="12.75">
      <c r="A30" s="301"/>
      <c r="B30" s="303"/>
      <c r="C30" s="385">
        <f t="shared" si="13"/>
      </c>
      <c r="D30" s="385">
        <f t="shared" si="14"/>
      </c>
      <c r="E30" s="385">
        <f t="shared" si="15"/>
      </c>
      <c r="F30" s="385">
        <f t="shared" si="16"/>
      </c>
      <c r="G30" s="280">
        <f t="shared" si="12"/>
      </c>
      <c r="H30" s="308"/>
      <c r="I30" s="309"/>
      <c r="J30" s="310"/>
      <c r="K30" s="309"/>
      <c r="L30" s="311"/>
      <c r="M30" s="309"/>
      <c r="N30" s="311"/>
      <c r="O30" s="309"/>
      <c r="P30" s="311"/>
      <c r="Q30" s="309"/>
      <c r="R30" s="389"/>
      <c r="S30" s="394">
        <f t="shared" si="17"/>
        <v>0</v>
      </c>
      <c r="T30" s="395">
        <f t="shared" si="5"/>
      </c>
      <c r="U30" s="396">
        <f t="shared" si="18"/>
      </c>
      <c r="V30" s="282"/>
      <c r="W30" s="295">
        <f t="shared" si="19"/>
        <v>0</v>
      </c>
      <c r="X30" s="295">
        <f t="shared" si="20"/>
        <v>0</v>
      </c>
      <c r="Y30" s="295">
        <f t="shared" si="21"/>
        <v>0</v>
      </c>
      <c r="Z30" s="295">
        <f t="shared" si="22"/>
        <v>0</v>
      </c>
      <c r="AA30" s="295">
        <f t="shared" si="11"/>
        <v>0</v>
      </c>
      <c r="AB30" s="1">
        <f>IF(GOI!I28&gt;0,GOI!J28,"")</f>
      </c>
    </row>
    <row r="31" spans="1:28" ht="12.75">
      <c r="A31" s="301"/>
      <c r="B31" s="303"/>
      <c r="C31" s="385">
        <f t="shared" si="13"/>
      </c>
      <c r="D31" s="385">
        <f t="shared" si="14"/>
      </c>
      <c r="E31" s="385">
        <f t="shared" si="15"/>
      </c>
      <c r="F31" s="385">
        <f t="shared" si="16"/>
      </c>
      <c r="G31" s="280">
        <f t="shared" si="12"/>
      </c>
      <c r="H31" s="308"/>
      <c r="I31" s="309"/>
      <c r="J31" s="310"/>
      <c r="K31" s="309"/>
      <c r="L31" s="311"/>
      <c r="M31" s="309"/>
      <c r="N31" s="311"/>
      <c r="O31" s="309"/>
      <c r="P31" s="311"/>
      <c r="Q31" s="309"/>
      <c r="R31" s="389"/>
      <c r="S31" s="394">
        <f t="shared" si="17"/>
        <v>0</v>
      </c>
      <c r="T31" s="395">
        <f t="shared" si="5"/>
      </c>
      <c r="U31" s="396">
        <f t="shared" si="18"/>
      </c>
      <c r="V31" s="282"/>
      <c r="W31" s="295">
        <f t="shared" si="19"/>
        <v>0</v>
      </c>
      <c r="X31" s="295">
        <f t="shared" si="20"/>
        <v>0</v>
      </c>
      <c r="Y31" s="295">
        <f t="shared" si="21"/>
        <v>0</v>
      </c>
      <c r="Z31" s="295">
        <f t="shared" si="22"/>
        <v>0</v>
      </c>
      <c r="AA31" s="295">
        <f t="shared" si="11"/>
        <v>0</v>
      </c>
      <c r="AB31" s="1">
        <f>IF(GOI!I29&gt;0,GOI!J29,"")</f>
      </c>
    </row>
    <row r="32" spans="1:28" ht="12.75">
      <c r="A32" s="301"/>
      <c r="B32" s="303"/>
      <c r="C32" s="385">
        <f t="shared" si="13"/>
      </c>
      <c r="D32" s="385">
        <f t="shared" si="14"/>
      </c>
      <c r="E32" s="385">
        <f t="shared" si="15"/>
      </c>
      <c r="F32" s="385">
        <f t="shared" si="16"/>
      </c>
      <c r="G32" s="280">
        <f t="shared" si="12"/>
      </c>
      <c r="H32" s="308"/>
      <c r="I32" s="309"/>
      <c r="J32" s="310"/>
      <c r="K32" s="309"/>
      <c r="L32" s="311"/>
      <c r="M32" s="309"/>
      <c r="N32" s="311"/>
      <c r="O32" s="309"/>
      <c r="P32" s="311"/>
      <c r="Q32" s="309"/>
      <c r="R32" s="389"/>
      <c r="S32" s="394">
        <f t="shared" si="17"/>
        <v>0</v>
      </c>
      <c r="T32" s="395">
        <f t="shared" si="5"/>
      </c>
      <c r="U32" s="396">
        <f t="shared" si="18"/>
      </c>
      <c r="V32" s="282"/>
      <c r="W32" s="295">
        <f t="shared" si="19"/>
        <v>0</v>
      </c>
      <c r="X32" s="295">
        <f t="shared" si="20"/>
        <v>0</v>
      </c>
      <c r="Y32" s="295">
        <f t="shared" si="21"/>
        <v>0</v>
      </c>
      <c r="Z32" s="295">
        <f t="shared" si="22"/>
        <v>0</v>
      </c>
      <c r="AA32" s="295">
        <f t="shared" si="11"/>
        <v>0</v>
      </c>
      <c r="AB32" s="1">
        <f>IF(GOI!I30&gt;0,GOI!J30,"")</f>
      </c>
    </row>
    <row r="33" spans="1:28" ht="12.75">
      <c r="A33" s="301"/>
      <c r="B33" s="303"/>
      <c r="C33" s="385">
        <f t="shared" si="13"/>
      </c>
      <c r="D33" s="385">
        <f t="shared" si="14"/>
      </c>
      <c r="E33" s="385">
        <f t="shared" si="15"/>
      </c>
      <c r="F33" s="385">
        <f t="shared" si="16"/>
      </c>
      <c r="G33" s="280">
        <f t="shared" si="12"/>
      </c>
      <c r="H33" s="308"/>
      <c r="I33" s="309"/>
      <c r="J33" s="310"/>
      <c r="K33" s="309"/>
      <c r="L33" s="311"/>
      <c r="M33" s="309"/>
      <c r="N33" s="311"/>
      <c r="O33" s="309"/>
      <c r="P33" s="311"/>
      <c r="Q33" s="309"/>
      <c r="R33" s="389"/>
      <c r="S33" s="394">
        <f t="shared" si="17"/>
        <v>0</v>
      </c>
      <c r="T33" s="395">
        <f t="shared" si="5"/>
      </c>
      <c r="U33" s="396">
        <f t="shared" si="18"/>
      </c>
      <c r="V33" s="282"/>
      <c r="W33" s="295">
        <f t="shared" si="19"/>
        <v>0</v>
      </c>
      <c r="X33" s="295">
        <f t="shared" si="20"/>
        <v>0</v>
      </c>
      <c r="Y33" s="295">
        <f t="shared" si="21"/>
        <v>0</v>
      </c>
      <c r="Z33" s="295">
        <f t="shared" si="22"/>
        <v>0</v>
      </c>
      <c r="AA33" s="295">
        <f t="shared" si="11"/>
        <v>0</v>
      </c>
      <c r="AB33" s="1">
        <f>IF(GOI!I31&gt;0,GOI!J31,"")</f>
      </c>
    </row>
    <row r="34" spans="1:28" ht="12.75">
      <c r="A34" s="301"/>
      <c r="B34" s="303"/>
      <c r="C34" s="385">
        <f t="shared" si="13"/>
      </c>
      <c r="D34" s="385">
        <f t="shared" si="14"/>
      </c>
      <c r="E34" s="385">
        <f t="shared" si="15"/>
      </c>
      <c r="F34" s="385">
        <f t="shared" si="16"/>
      </c>
      <c r="G34" s="280">
        <f t="shared" si="12"/>
      </c>
      <c r="H34" s="308"/>
      <c r="I34" s="309"/>
      <c r="J34" s="310"/>
      <c r="K34" s="309"/>
      <c r="L34" s="311"/>
      <c r="M34" s="309"/>
      <c r="N34" s="311"/>
      <c r="O34" s="309"/>
      <c r="P34" s="311"/>
      <c r="Q34" s="309"/>
      <c r="R34" s="389"/>
      <c r="S34" s="394">
        <f t="shared" si="17"/>
        <v>0</v>
      </c>
      <c r="T34" s="395">
        <f t="shared" si="5"/>
      </c>
      <c r="U34" s="396">
        <f t="shared" si="18"/>
      </c>
      <c r="V34" s="282"/>
      <c r="W34" s="295">
        <f t="shared" si="19"/>
        <v>0</v>
      </c>
      <c r="X34" s="295">
        <f t="shared" si="20"/>
        <v>0</v>
      </c>
      <c r="Y34" s="295">
        <f t="shared" si="21"/>
        <v>0</v>
      </c>
      <c r="Z34" s="295">
        <f t="shared" si="22"/>
        <v>0</v>
      </c>
      <c r="AA34" s="295">
        <f t="shared" si="11"/>
        <v>0</v>
      </c>
      <c r="AB34" s="1">
        <f>IF(GOI!I32&gt;0,GOI!J32,"")</f>
      </c>
    </row>
    <row r="35" spans="1:28" ht="12.75">
      <c r="A35" s="301"/>
      <c r="B35" s="302"/>
      <c r="C35" s="385">
        <f t="shared" si="13"/>
      </c>
      <c r="D35" s="385">
        <f t="shared" si="14"/>
      </c>
      <c r="E35" s="385">
        <f t="shared" si="15"/>
      </c>
      <c r="F35" s="385">
        <f t="shared" si="16"/>
      </c>
      <c r="G35" s="280">
        <f t="shared" si="12"/>
      </c>
      <c r="H35" s="308"/>
      <c r="I35" s="309"/>
      <c r="J35" s="310"/>
      <c r="K35" s="309"/>
      <c r="L35" s="311"/>
      <c r="M35" s="309"/>
      <c r="N35" s="311"/>
      <c r="O35" s="309"/>
      <c r="P35" s="311"/>
      <c r="Q35" s="309"/>
      <c r="R35" s="389"/>
      <c r="S35" s="394">
        <f t="shared" si="17"/>
        <v>0</v>
      </c>
      <c r="T35" s="395">
        <f t="shared" si="5"/>
      </c>
      <c r="U35" s="396">
        <f t="shared" si="18"/>
      </c>
      <c r="V35" s="282"/>
      <c r="W35" s="295">
        <f t="shared" si="19"/>
        <v>0</v>
      </c>
      <c r="X35" s="295">
        <f t="shared" si="20"/>
        <v>0</v>
      </c>
      <c r="Y35" s="295">
        <f t="shared" si="21"/>
        <v>0</v>
      </c>
      <c r="Z35" s="295">
        <f t="shared" si="22"/>
        <v>0</v>
      </c>
      <c r="AA35" s="295">
        <f t="shared" si="11"/>
        <v>0</v>
      </c>
      <c r="AB35" s="1">
        <f>IF(GOI!I33&gt;0,GOI!J33,"")</f>
      </c>
    </row>
    <row r="36" spans="1:28" s="352" customFormat="1" ht="12.75">
      <c r="A36" s="379"/>
      <c r="B36" s="381"/>
      <c r="C36" s="385">
        <f t="shared" si="13"/>
      </c>
      <c r="D36" s="385">
        <f t="shared" si="14"/>
      </c>
      <c r="E36" s="385">
        <f t="shared" si="15"/>
      </c>
      <c r="F36" s="385">
        <f t="shared" si="16"/>
      </c>
      <c r="G36" s="372">
        <f t="shared" si="12"/>
      </c>
      <c r="H36" s="373"/>
      <c r="I36" s="374"/>
      <c r="J36" s="375"/>
      <c r="K36" s="374"/>
      <c r="L36" s="376"/>
      <c r="M36" s="374"/>
      <c r="N36" s="376"/>
      <c r="O36" s="374"/>
      <c r="P36" s="311"/>
      <c r="Q36" s="374"/>
      <c r="R36" s="390"/>
      <c r="S36" s="394">
        <f t="shared" si="17"/>
        <v>0</v>
      </c>
      <c r="T36" s="395">
        <f t="shared" si="5"/>
      </c>
      <c r="U36" s="396">
        <f t="shared" si="18"/>
      </c>
      <c r="V36" s="377"/>
      <c r="W36" s="378">
        <f t="shared" si="19"/>
        <v>0</v>
      </c>
      <c r="X36" s="378">
        <f t="shared" si="20"/>
        <v>0</v>
      </c>
      <c r="Y36" s="378">
        <f t="shared" si="21"/>
        <v>0</v>
      </c>
      <c r="Z36" s="378">
        <f t="shared" si="22"/>
        <v>0</v>
      </c>
      <c r="AA36" s="378">
        <f t="shared" si="11"/>
        <v>0</v>
      </c>
      <c r="AB36" s="352">
        <f>IF(GOI!I34&gt;0,GOI!J34,"")</f>
      </c>
    </row>
    <row r="37" spans="1:28" ht="12.75">
      <c r="A37" s="301"/>
      <c r="B37" s="303"/>
      <c r="C37" s="385">
        <f t="shared" si="13"/>
      </c>
      <c r="D37" s="385">
        <f t="shared" si="14"/>
      </c>
      <c r="E37" s="385">
        <f t="shared" si="15"/>
      </c>
      <c r="F37" s="385">
        <f t="shared" si="16"/>
      </c>
      <c r="G37" s="280">
        <f t="shared" si="12"/>
      </c>
      <c r="H37" s="281"/>
      <c r="I37" s="309"/>
      <c r="J37" s="310"/>
      <c r="K37" s="309"/>
      <c r="L37" s="311"/>
      <c r="M37" s="309"/>
      <c r="N37" s="311"/>
      <c r="O37" s="309"/>
      <c r="P37" s="311"/>
      <c r="Q37" s="309"/>
      <c r="R37" s="389"/>
      <c r="S37" s="394">
        <f t="shared" si="17"/>
        <v>0</v>
      </c>
      <c r="T37" s="395">
        <f t="shared" si="5"/>
      </c>
      <c r="U37" s="396">
        <f t="shared" si="18"/>
      </c>
      <c r="V37" s="282"/>
      <c r="W37" s="295">
        <f t="shared" si="19"/>
        <v>0</v>
      </c>
      <c r="X37" s="295">
        <f t="shared" si="20"/>
        <v>0</v>
      </c>
      <c r="Y37" s="295">
        <f t="shared" si="21"/>
        <v>0</v>
      </c>
      <c r="Z37" s="295">
        <f t="shared" si="22"/>
        <v>0</v>
      </c>
      <c r="AA37" s="295">
        <f t="shared" si="11"/>
        <v>0</v>
      </c>
      <c r="AB37" s="1">
        <f>IF(GOI!I35&gt;0,GOI!J35,"")</f>
      </c>
    </row>
    <row r="38" spans="1:28" ht="12.75">
      <c r="A38" s="301"/>
      <c r="B38" s="303"/>
      <c r="C38" s="385">
        <f t="shared" si="13"/>
      </c>
      <c r="D38" s="385">
        <f t="shared" si="14"/>
      </c>
      <c r="E38" s="385">
        <f t="shared" si="15"/>
      </c>
      <c r="F38" s="385">
        <f t="shared" si="16"/>
      </c>
      <c r="G38" s="280">
        <f t="shared" si="12"/>
      </c>
      <c r="H38" s="308"/>
      <c r="I38" s="309"/>
      <c r="J38" s="310"/>
      <c r="K38" s="309"/>
      <c r="L38" s="311"/>
      <c r="M38" s="309"/>
      <c r="N38" s="311"/>
      <c r="O38" s="309"/>
      <c r="P38" s="311"/>
      <c r="Q38" s="309"/>
      <c r="R38" s="389"/>
      <c r="S38" s="394">
        <f t="shared" si="17"/>
        <v>0</v>
      </c>
      <c r="T38" s="395">
        <f t="shared" si="5"/>
      </c>
      <c r="U38" s="396">
        <f t="shared" si="18"/>
      </c>
      <c r="V38" s="282"/>
      <c r="W38" s="295">
        <f t="shared" si="19"/>
        <v>0</v>
      </c>
      <c r="X38" s="295">
        <f t="shared" si="20"/>
        <v>0</v>
      </c>
      <c r="Y38" s="295">
        <f t="shared" si="21"/>
        <v>0</v>
      </c>
      <c r="Z38" s="295">
        <f t="shared" si="22"/>
        <v>0</v>
      </c>
      <c r="AA38" s="295">
        <f t="shared" si="11"/>
        <v>0</v>
      </c>
      <c r="AB38" s="1">
        <f>IF(GOI!I36&gt;0,GOI!J36,"")</f>
      </c>
    </row>
    <row r="39" spans="1:28" ht="12.75">
      <c r="A39" s="301"/>
      <c r="B39" s="303"/>
      <c r="C39" s="385">
        <f t="shared" si="13"/>
      </c>
      <c r="D39" s="385">
        <f t="shared" si="14"/>
      </c>
      <c r="E39" s="385">
        <f t="shared" si="15"/>
      </c>
      <c r="F39" s="385">
        <f t="shared" si="16"/>
      </c>
      <c r="G39" s="280">
        <f t="shared" si="12"/>
      </c>
      <c r="H39" s="308"/>
      <c r="I39" s="309"/>
      <c r="J39" s="310"/>
      <c r="K39" s="309"/>
      <c r="L39" s="311"/>
      <c r="M39" s="309"/>
      <c r="N39" s="311"/>
      <c r="O39" s="309"/>
      <c r="P39" s="311"/>
      <c r="Q39" s="309"/>
      <c r="R39" s="389"/>
      <c r="S39" s="394">
        <f t="shared" si="17"/>
        <v>0</v>
      </c>
      <c r="T39" s="395">
        <f t="shared" si="5"/>
      </c>
      <c r="U39" s="396">
        <f t="shared" si="18"/>
      </c>
      <c r="V39" s="282"/>
      <c r="W39" s="295">
        <f t="shared" si="19"/>
        <v>0</v>
      </c>
      <c r="X39" s="295">
        <f t="shared" si="20"/>
        <v>0</v>
      </c>
      <c r="Y39" s="295">
        <f t="shared" si="21"/>
        <v>0</v>
      </c>
      <c r="Z39" s="295">
        <f t="shared" si="22"/>
        <v>0</v>
      </c>
      <c r="AA39" s="295">
        <f t="shared" si="11"/>
        <v>0</v>
      </c>
      <c r="AB39" s="1">
        <f>IF(GOI!I37&gt;0,GOI!J37,"")</f>
      </c>
    </row>
    <row r="40" spans="1:28" ht="12.75">
      <c r="A40" s="301"/>
      <c r="B40" s="303"/>
      <c r="C40" s="385">
        <f t="shared" si="13"/>
      </c>
      <c r="D40" s="385">
        <f t="shared" si="14"/>
      </c>
      <c r="E40" s="385">
        <f t="shared" si="15"/>
      </c>
      <c r="F40" s="385">
        <f t="shared" si="16"/>
      </c>
      <c r="G40" s="280">
        <f t="shared" si="12"/>
      </c>
      <c r="H40" s="308"/>
      <c r="I40" s="309"/>
      <c r="J40" s="310"/>
      <c r="K40" s="309"/>
      <c r="L40" s="311"/>
      <c r="M40" s="309"/>
      <c r="N40" s="311"/>
      <c r="O40" s="309"/>
      <c r="P40" s="311"/>
      <c r="Q40" s="309"/>
      <c r="R40" s="389"/>
      <c r="S40" s="394">
        <f t="shared" si="17"/>
        <v>0</v>
      </c>
      <c r="T40" s="395">
        <f t="shared" si="5"/>
      </c>
      <c r="U40" s="396">
        <f t="shared" si="18"/>
      </c>
      <c r="V40" s="282"/>
      <c r="W40" s="295">
        <f t="shared" si="19"/>
        <v>0</v>
      </c>
      <c r="X40" s="295">
        <f t="shared" si="20"/>
        <v>0</v>
      </c>
      <c r="Y40" s="295">
        <f t="shared" si="21"/>
        <v>0</v>
      </c>
      <c r="Z40" s="295">
        <f t="shared" si="22"/>
        <v>0</v>
      </c>
      <c r="AA40" s="295">
        <f t="shared" si="11"/>
        <v>0</v>
      </c>
      <c r="AB40" s="1">
        <f>IF(GOI!I38&gt;0,GOI!J38,"")</f>
      </c>
    </row>
    <row r="41" spans="1:28" ht="12.75">
      <c r="A41" s="301"/>
      <c r="B41" s="303"/>
      <c r="C41" s="385">
        <f t="shared" si="13"/>
      </c>
      <c r="D41" s="385">
        <f t="shared" si="14"/>
      </c>
      <c r="E41" s="385">
        <f t="shared" si="15"/>
      </c>
      <c r="F41" s="385">
        <f t="shared" si="16"/>
      </c>
      <c r="G41" s="280">
        <f t="shared" si="12"/>
      </c>
      <c r="H41" s="308"/>
      <c r="I41" s="309"/>
      <c r="J41" s="310"/>
      <c r="K41" s="309"/>
      <c r="L41" s="311"/>
      <c r="M41" s="309"/>
      <c r="N41" s="311"/>
      <c r="O41" s="309"/>
      <c r="P41" s="311"/>
      <c r="Q41" s="309"/>
      <c r="R41" s="389"/>
      <c r="S41" s="394">
        <f t="shared" si="17"/>
        <v>0</v>
      </c>
      <c r="T41" s="395">
        <f t="shared" si="5"/>
      </c>
      <c r="U41" s="396">
        <f t="shared" si="18"/>
      </c>
      <c r="V41" s="282"/>
      <c r="W41" s="295">
        <f t="shared" si="19"/>
        <v>0</v>
      </c>
      <c r="X41" s="295">
        <f t="shared" si="20"/>
        <v>0</v>
      </c>
      <c r="Y41" s="295">
        <f t="shared" si="21"/>
        <v>0</v>
      </c>
      <c r="Z41" s="295">
        <f t="shared" si="22"/>
        <v>0</v>
      </c>
      <c r="AA41" s="295">
        <f t="shared" si="11"/>
        <v>0</v>
      </c>
      <c r="AB41" s="1">
        <f>IF(GOI!I39&gt;0,GOI!J39,"")</f>
      </c>
    </row>
    <row r="42" spans="1:28" ht="12.75">
      <c r="A42" s="301"/>
      <c r="B42" s="303"/>
      <c r="C42" s="385">
        <f t="shared" si="13"/>
      </c>
      <c r="D42" s="385">
        <f t="shared" si="14"/>
      </c>
      <c r="E42" s="385">
        <f t="shared" si="15"/>
      </c>
      <c r="F42" s="385">
        <f t="shared" si="16"/>
      </c>
      <c r="G42" s="280">
        <f t="shared" si="12"/>
      </c>
      <c r="H42" s="308"/>
      <c r="I42" s="309"/>
      <c r="J42" s="310"/>
      <c r="K42" s="309"/>
      <c r="L42" s="311"/>
      <c r="M42" s="309"/>
      <c r="N42" s="311"/>
      <c r="O42" s="309"/>
      <c r="P42" s="311"/>
      <c r="Q42" s="309"/>
      <c r="R42" s="389"/>
      <c r="S42" s="394">
        <f t="shared" si="17"/>
        <v>0</v>
      </c>
      <c r="T42" s="395">
        <f t="shared" si="5"/>
      </c>
      <c r="U42" s="396">
        <f t="shared" si="18"/>
      </c>
      <c r="V42" s="282"/>
      <c r="W42" s="295">
        <f t="shared" si="19"/>
        <v>0</v>
      </c>
      <c r="X42" s="295">
        <f t="shared" si="20"/>
        <v>0</v>
      </c>
      <c r="Y42" s="295">
        <f t="shared" si="21"/>
        <v>0</v>
      </c>
      <c r="Z42" s="295">
        <f t="shared" si="22"/>
        <v>0</v>
      </c>
      <c r="AA42" s="295">
        <f t="shared" si="11"/>
        <v>0</v>
      </c>
      <c r="AB42" s="1">
        <f>IF(GOI!I40&gt;0,GOI!J40,"")</f>
      </c>
    </row>
    <row r="43" spans="1:28" ht="12.75">
      <c r="A43" s="301"/>
      <c r="B43" s="302"/>
      <c r="C43" s="385">
        <f t="shared" si="13"/>
      </c>
      <c r="D43" s="385">
        <f t="shared" si="14"/>
      </c>
      <c r="E43" s="385">
        <f t="shared" si="15"/>
      </c>
      <c r="F43" s="385">
        <f t="shared" si="16"/>
      </c>
      <c r="G43" s="280">
        <f t="shared" si="12"/>
      </c>
      <c r="H43" s="308"/>
      <c r="I43" s="309"/>
      <c r="J43" s="310"/>
      <c r="K43" s="309"/>
      <c r="L43" s="311"/>
      <c r="M43" s="309"/>
      <c r="N43" s="311"/>
      <c r="O43" s="309"/>
      <c r="P43" s="311"/>
      <c r="Q43" s="309"/>
      <c r="R43" s="389"/>
      <c r="S43" s="394">
        <f t="shared" si="17"/>
        <v>0</v>
      </c>
      <c r="T43" s="395">
        <f t="shared" si="5"/>
      </c>
      <c r="U43" s="396">
        <f t="shared" si="18"/>
      </c>
      <c r="V43" s="282"/>
      <c r="W43" s="295">
        <f t="shared" si="19"/>
        <v>0</v>
      </c>
      <c r="X43" s="295">
        <f t="shared" si="20"/>
        <v>0</v>
      </c>
      <c r="Y43" s="295">
        <f t="shared" si="21"/>
        <v>0</v>
      </c>
      <c r="Z43" s="295">
        <f t="shared" si="22"/>
        <v>0</v>
      </c>
      <c r="AA43" s="295">
        <f t="shared" si="11"/>
        <v>0</v>
      </c>
      <c r="AB43" s="1">
        <f>IF(GOI!I41&gt;0,GOI!J41,"")</f>
      </c>
    </row>
    <row r="44" spans="1:28" ht="12.75">
      <c r="A44" s="301"/>
      <c r="B44" s="303"/>
      <c r="C44" s="385">
        <f t="shared" si="13"/>
      </c>
      <c r="D44" s="385">
        <f t="shared" si="14"/>
      </c>
      <c r="E44" s="385">
        <f t="shared" si="15"/>
      </c>
      <c r="F44" s="385">
        <f t="shared" si="16"/>
      </c>
      <c r="G44" s="280">
        <f t="shared" si="12"/>
      </c>
      <c r="H44" s="308"/>
      <c r="I44" s="309"/>
      <c r="J44" s="310"/>
      <c r="K44" s="309"/>
      <c r="L44" s="311"/>
      <c r="M44" s="309"/>
      <c r="N44" s="311"/>
      <c r="O44" s="309"/>
      <c r="P44" s="311"/>
      <c r="Q44" s="309"/>
      <c r="R44" s="389"/>
      <c r="S44" s="394">
        <f t="shared" si="17"/>
        <v>0</v>
      </c>
      <c r="T44" s="395">
        <f t="shared" si="5"/>
      </c>
      <c r="U44" s="396">
        <f t="shared" si="18"/>
      </c>
      <c r="V44" s="282"/>
      <c r="W44" s="295">
        <f t="shared" si="19"/>
        <v>0</v>
      </c>
      <c r="X44" s="295">
        <f t="shared" si="20"/>
        <v>0</v>
      </c>
      <c r="Y44" s="295">
        <f t="shared" si="21"/>
        <v>0</v>
      </c>
      <c r="Z44" s="295">
        <f t="shared" si="22"/>
        <v>0</v>
      </c>
      <c r="AA44" s="295">
        <f t="shared" si="11"/>
        <v>0</v>
      </c>
      <c r="AB44" s="1">
        <f>IF(GOI!I42&gt;0,GOI!J42,"")</f>
      </c>
    </row>
    <row r="45" spans="1:28" s="352" customFormat="1" ht="12.75">
      <c r="A45" s="379"/>
      <c r="B45" s="381"/>
      <c r="C45" s="385">
        <f t="shared" si="13"/>
      </c>
      <c r="D45" s="385">
        <f t="shared" si="14"/>
      </c>
      <c r="E45" s="385">
        <f t="shared" si="15"/>
      </c>
      <c r="F45" s="385">
        <f t="shared" si="16"/>
      </c>
      <c r="G45" s="372">
        <f t="shared" si="12"/>
      </c>
      <c r="H45" s="373"/>
      <c r="I45" s="374"/>
      <c r="J45" s="375"/>
      <c r="K45" s="374"/>
      <c r="L45" s="376"/>
      <c r="M45" s="374"/>
      <c r="N45" s="376"/>
      <c r="O45" s="374"/>
      <c r="P45" s="311"/>
      <c r="Q45" s="374"/>
      <c r="R45" s="390"/>
      <c r="S45" s="394">
        <f t="shared" si="17"/>
        <v>0</v>
      </c>
      <c r="T45" s="395">
        <f t="shared" si="5"/>
      </c>
      <c r="U45" s="396">
        <f t="shared" si="18"/>
      </c>
      <c r="V45" s="377"/>
      <c r="W45" s="378">
        <f t="shared" si="19"/>
        <v>0</v>
      </c>
      <c r="X45" s="378">
        <f t="shared" si="20"/>
        <v>0</v>
      </c>
      <c r="Y45" s="378">
        <f t="shared" si="21"/>
        <v>0</v>
      </c>
      <c r="Z45" s="378">
        <f t="shared" si="22"/>
        <v>0</v>
      </c>
      <c r="AA45" s="378">
        <f t="shared" si="11"/>
        <v>0</v>
      </c>
      <c r="AB45" s="352">
        <f>IF(GOI!I43&gt;0,GOI!J43,"")</f>
      </c>
    </row>
    <row r="46" spans="1:28" ht="12.75">
      <c r="A46" s="301"/>
      <c r="B46" s="303"/>
      <c r="C46" s="385">
        <f t="shared" si="13"/>
      </c>
      <c r="D46" s="385">
        <f t="shared" si="14"/>
      </c>
      <c r="E46" s="385">
        <f t="shared" si="15"/>
      </c>
      <c r="F46" s="385">
        <f t="shared" si="16"/>
      </c>
      <c r="G46" s="280">
        <f t="shared" si="12"/>
      </c>
      <c r="H46" s="308"/>
      <c r="I46" s="309"/>
      <c r="J46" s="310"/>
      <c r="K46" s="309"/>
      <c r="L46" s="376"/>
      <c r="M46" s="309"/>
      <c r="N46" s="311"/>
      <c r="O46" s="309"/>
      <c r="P46" s="311"/>
      <c r="Q46" s="309"/>
      <c r="R46" s="389"/>
      <c r="S46" s="394">
        <f t="shared" si="17"/>
        <v>0</v>
      </c>
      <c r="T46" s="395">
        <f t="shared" si="5"/>
      </c>
      <c r="U46" s="396">
        <f t="shared" si="18"/>
      </c>
      <c r="V46" s="282"/>
      <c r="W46" s="295">
        <f t="shared" si="19"/>
        <v>0</v>
      </c>
      <c r="X46" s="295">
        <f t="shared" si="20"/>
        <v>0</v>
      </c>
      <c r="Y46" s="295">
        <f t="shared" si="21"/>
        <v>0</v>
      </c>
      <c r="Z46" s="295">
        <f t="shared" si="22"/>
        <v>0</v>
      </c>
      <c r="AA46" s="295">
        <f t="shared" si="11"/>
        <v>0</v>
      </c>
      <c r="AB46" s="1">
        <f>IF(GOI!I44&gt;0,GOI!J44,"")</f>
      </c>
    </row>
    <row r="47" spans="1:28" ht="12.75">
      <c r="A47" s="301"/>
      <c r="B47" s="303"/>
      <c r="C47" s="385">
        <f t="shared" si="13"/>
      </c>
      <c r="D47" s="385">
        <f t="shared" si="14"/>
      </c>
      <c r="E47" s="385">
        <f t="shared" si="15"/>
      </c>
      <c r="F47" s="385">
        <f t="shared" si="16"/>
      </c>
      <c r="G47" s="280">
        <f t="shared" si="12"/>
      </c>
      <c r="H47" s="308"/>
      <c r="I47" s="309"/>
      <c r="J47" s="310"/>
      <c r="K47" s="309"/>
      <c r="L47" s="376"/>
      <c r="M47" s="309"/>
      <c r="N47" s="311"/>
      <c r="O47" s="309"/>
      <c r="P47" s="311"/>
      <c r="Q47" s="309"/>
      <c r="R47" s="389"/>
      <c r="S47" s="394">
        <f t="shared" si="17"/>
        <v>0</v>
      </c>
      <c r="T47" s="395">
        <f t="shared" si="5"/>
      </c>
      <c r="U47" s="396">
        <f t="shared" si="18"/>
      </c>
      <c r="V47" s="282"/>
      <c r="W47" s="295">
        <f t="shared" si="19"/>
        <v>0</v>
      </c>
      <c r="X47" s="295">
        <f t="shared" si="20"/>
        <v>0</v>
      </c>
      <c r="Y47" s="295">
        <f t="shared" si="21"/>
        <v>0</v>
      </c>
      <c r="Z47" s="295">
        <f t="shared" si="22"/>
        <v>0</v>
      </c>
      <c r="AA47" s="295">
        <f t="shared" si="11"/>
        <v>0</v>
      </c>
      <c r="AB47" s="1">
        <f>IF(GOI!I45&gt;0,GOI!J45,"")</f>
      </c>
    </row>
    <row r="48" spans="1:28" ht="12.75">
      <c r="A48" s="301"/>
      <c r="B48" s="303"/>
      <c r="C48" s="385">
        <f t="shared" si="13"/>
      </c>
      <c r="D48" s="385">
        <f t="shared" si="14"/>
      </c>
      <c r="E48" s="385">
        <f t="shared" si="15"/>
      </c>
      <c r="F48" s="385">
        <f t="shared" si="16"/>
      </c>
      <c r="G48" s="280">
        <f t="shared" si="12"/>
      </c>
      <c r="H48" s="308"/>
      <c r="I48" s="309"/>
      <c r="J48" s="310"/>
      <c r="K48" s="309"/>
      <c r="L48" s="376"/>
      <c r="M48" s="309"/>
      <c r="N48" s="311"/>
      <c r="O48" s="309"/>
      <c r="P48" s="311"/>
      <c r="Q48" s="309"/>
      <c r="R48" s="389"/>
      <c r="S48" s="394">
        <f t="shared" si="17"/>
        <v>0</v>
      </c>
      <c r="T48" s="395">
        <f t="shared" si="5"/>
      </c>
      <c r="U48" s="396">
        <f t="shared" si="18"/>
      </c>
      <c r="V48" s="282"/>
      <c r="W48" s="295">
        <f t="shared" si="19"/>
        <v>0</v>
      </c>
      <c r="X48" s="295">
        <f t="shared" si="20"/>
        <v>0</v>
      </c>
      <c r="Y48" s="295">
        <f t="shared" si="21"/>
        <v>0</v>
      </c>
      <c r="Z48" s="295">
        <f t="shared" si="22"/>
        <v>0</v>
      </c>
      <c r="AA48" s="295">
        <f t="shared" si="11"/>
        <v>0</v>
      </c>
      <c r="AB48" s="1">
        <f>IF(GOI!I46&gt;0,GOI!J46,"")</f>
      </c>
    </row>
    <row r="49" spans="1:28" ht="12.75">
      <c r="A49" s="301"/>
      <c r="B49" s="303"/>
      <c r="C49" s="385">
        <f t="shared" si="13"/>
      </c>
      <c r="D49" s="385">
        <f t="shared" si="14"/>
      </c>
      <c r="E49" s="385">
        <f t="shared" si="15"/>
      </c>
      <c r="F49" s="385">
        <f t="shared" si="16"/>
      </c>
      <c r="G49" s="280">
        <f t="shared" si="12"/>
      </c>
      <c r="H49" s="308"/>
      <c r="I49" s="309"/>
      <c r="J49" s="310"/>
      <c r="K49" s="309"/>
      <c r="L49" s="376"/>
      <c r="M49" s="309"/>
      <c r="N49" s="311"/>
      <c r="O49" s="309"/>
      <c r="P49" s="311"/>
      <c r="Q49" s="309"/>
      <c r="R49" s="389"/>
      <c r="S49" s="394">
        <f t="shared" si="17"/>
        <v>0</v>
      </c>
      <c r="T49" s="395">
        <f t="shared" si="5"/>
      </c>
      <c r="U49" s="396">
        <f t="shared" si="18"/>
      </c>
      <c r="V49" s="282"/>
      <c r="W49" s="295">
        <f t="shared" si="19"/>
        <v>0</v>
      </c>
      <c r="X49" s="295">
        <f t="shared" si="20"/>
        <v>0</v>
      </c>
      <c r="Y49" s="295">
        <f t="shared" si="21"/>
        <v>0</v>
      </c>
      <c r="Z49" s="295">
        <f t="shared" si="22"/>
        <v>0</v>
      </c>
      <c r="AA49" s="295">
        <f t="shared" si="11"/>
        <v>0</v>
      </c>
      <c r="AB49" s="1">
        <f>IF(GOI!I47&gt;0,GOI!J47,"")</f>
      </c>
    </row>
    <row r="50" spans="1:28" ht="12.75">
      <c r="A50" s="301"/>
      <c r="B50" s="303"/>
      <c r="C50" s="385">
        <f t="shared" si="13"/>
      </c>
      <c r="D50" s="385">
        <f t="shared" si="14"/>
      </c>
      <c r="E50" s="385">
        <f t="shared" si="15"/>
      </c>
      <c r="F50" s="385">
        <f t="shared" si="16"/>
      </c>
      <c r="G50" s="280">
        <f t="shared" si="12"/>
      </c>
      <c r="H50" s="308"/>
      <c r="I50" s="309"/>
      <c r="J50" s="310"/>
      <c r="K50" s="309"/>
      <c r="L50" s="376"/>
      <c r="M50" s="309"/>
      <c r="N50" s="311"/>
      <c r="O50" s="309"/>
      <c r="P50" s="311"/>
      <c r="Q50" s="309"/>
      <c r="R50" s="389"/>
      <c r="S50" s="394">
        <f t="shared" si="17"/>
        <v>0</v>
      </c>
      <c r="T50" s="395">
        <f t="shared" si="5"/>
      </c>
      <c r="U50" s="396">
        <f t="shared" si="18"/>
      </c>
      <c r="V50" s="282"/>
      <c r="W50" s="295">
        <f t="shared" si="19"/>
        <v>0</v>
      </c>
      <c r="X50" s="295">
        <f t="shared" si="20"/>
        <v>0</v>
      </c>
      <c r="Y50" s="295">
        <f t="shared" si="21"/>
        <v>0</v>
      </c>
      <c r="Z50" s="295">
        <f t="shared" si="22"/>
        <v>0</v>
      </c>
      <c r="AA50" s="295">
        <f t="shared" si="11"/>
        <v>0</v>
      </c>
      <c r="AB50" s="1">
        <f>IF(GOI!I48&gt;0,GOI!J48,"")</f>
      </c>
    </row>
    <row r="51" spans="1:28" ht="12.75">
      <c r="A51" s="301"/>
      <c r="B51" s="303"/>
      <c r="C51" s="385">
        <f t="shared" si="13"/>
      </c>
      <c r="D51" s="385">
        <f t="shared" si="14"/>
      </c>
      <c r="E51" s="385">
        <f t="shared" si="15"/>
      </c>
      <c r="F51" s="385">
        <f t="shared" si="16"/>
      </c>
      <c r="G51" s="280">
        <f t="shared" si="12"/>
      </c>
      <c r="H51" s="308"/>
      <c r="I51" s="309"/>
      <c r="J51" s="310"/>
      <c r="K51" s="309"/>
      <c r="L51" s="376"/>
      <c r="M51" s="309"/>
      <c r="N51" s="311"/>
      <c r="O51" s="309"/>
      <c r="P51" s="311"/>
      <c r="Q51" s="309"/>
      <c r="R51" s="389"/>
      <c r="S51" s="394">
        <f t="shared" si="17"/>
        <v>0</v>
      </c>
      <c r="T51" s="395">
        <f t="shared" si="5"/>
      </c>
      <c r="U51" s="396">
        <f t="shared" si="18"/>
      </c>
      <c r="V51" s="282"/>
      <c r="W51" s="295">
        <f t="shared" si="19"/>
        <v>0</v>
      </c>
      <c r="X51" s="295">
        <f t="shared" si="20"/>
        <v>0</v>
      </c>
      <c r="Y51" s="295">
        <f t="shared" si="21"/>
        <v>0</v>
      </c>
      <c r="Z51" s="295">
        <f t="shared" si="22"/>
        <v>0</v>
      </c>
      <c r="AA51" s="295">
        <f t="shared" si="11"/>
        <v>0</v>
      </c>
      <c r="AB51" s="1">
        <f>IF(GOI!I49&gt;0,GOI!J49,"")</f>
      </c>
    </row>
    <row r="52" spans="1:28" ht="12.75">
      <c r="A52" s="301"/>
      <c r="B52" s="303"/>
      <c r="C52" s="385">
        <f t="shared" si="13"/>
      </c>
      <c r="D52" s="385">
        <f t="shared" si="14"/>
      </c>
      <c r="E52" s="385">
        <f t="shared" si="15"/>
      </c>
      <c r="F52" s="385">
        <f t="shared" si="16"/>
      </c>
      <c r="G52" s="280">
        <f t="shared" si="12"/>
      </c>
      <c r="H52" s="308"/>
      <c r="I52" s="309"/>
      <c r="J52" s="310"/>
      <c r="K52" s="309"/>
      <c r="L52" s="376"/>
      <c r="M52" s="309"/>
      <c r="N52" s="311"/>
      <c r="O52" s="309"/>
      <c r="P52" s="311"/>
      <c r="Q52" s="309"/>
      <c r="R52" s="389"/>
      <c r="S52" s="394">
        <f t="shared" si="17"/>
        <v>0</v>
      </c>
      <c r="T52" s="395">
        <f t="shared" si="5"/>
      </c>
      <c r="U52" s="396">
        <f t="shared" si="18"/>
      </c>
      <c r="V52" s="282"/>
      <c r="W52" s="295">
        <f t="shared" si="19"/>
        <v>0</v>
      </c>
      <c r="X52" s="295">
        <f t="shared" si="20"/>
        <v>0</v>
      </c>
      <c r="Y52" s="295">
        <f t="shared" si="21"/>
        <v>0</v>
      </c>
      <c r="Z52" s="295">
        <f t="shared" si="22"/>
        <v>0</v>
      </c>
      <c r="AA52" s="295">
        <f t="shared" si="11"/>
        <v>0</v>
      </c>
      <c r="AB52" s="1">
        <f>IF(GOI!I50&gt;0,GOI!J50,"")</f>
      </c>
    </row>
    <row r="53" spans="1:28" ht="12.75">
      <c r="A53" s="301"/>
      <c r="B53" s="303"/>
      <c r="C53" s="385">
        <f t="shared" si="13"/>
      </c>
      <c r="D53" s="385">
        <f t="shared" si="14"/>
      </c>
      <c r="E53" s="385">
        <f t="shared" si="15"/>
      </c>
      <c r="F53" s="385">
        <f t="shared" si="16"/>
      </c>
      <c r="G53" s="280">
        <f t="shared" si="12"/>
      </c>
      <c r="H53" s="308"/>
      <c r="I53" s="309"/>
      <c r="J53" s="310"/>
      <c r="K53" s="309"/>
      <c r="L53" s="376"/>
      <c r="M53" s="309"/>
      <c r="N53" s="311"/>
      <c r="O53" s="309"/>
      <c r="P53" s="311"/>
      <c r="Q53" s="309"/>
      <c r="R53" s="389"/>
      <c r="S53" s="394">
        <f t="shared" si="17"/>
        <v>0</v>
      </c>
      <c r="T53" s="395">
        <f t="shared" si="5"/>
      </c>
      <c r="U53" s="396">
        <f t="shared" si="18"/>
      </c>
      <c r="V53" s="282"/>
      <c r="W53" s="295">
        <f t="shared" si="19"/>
        <v>0</v>
      </c>
      <c r="X53" s="295">
        <f t="shared" si="20"/>
        <v>0</v>
      </c>
      <c r="Y53" s="295">
        <f t="shared" si="21"/>
        <v>0</v>
      </c>
      <c r="Z53" s="295">
        <f t="shared" si="22"/>
        <v>0</v>
      </c>
      <c r="AA53" s="295">
        <f t="shared" si="11"/>
        <v>0</v>
      </c>
      <c r="AB53" s="1">
        <f>IF(GOI!I51&gt;0,GOI!J51,"")</f>
      </c>
    </row>
    <row r="54" spans="1:28" ht="12.75">
      <c r="A54" s="301"/>
      <c r="B54" s="303"/>
      <c r="C54" s="385">
        <f t="shared" si="13"/>
      </c>
      <c r="D54" s="385">
        <f t="shared" si="14"/>
      </c>
      <c r="E54" s="385">
        <f t="shared" si="15"/>
      </c>
      <c r="F54" s="385">
        <f t="shared" si="16"/>
      </c>
      <c r="G54" s="280">
        <f t="shared" si="12"/>
      </c>
      <c r="H54" s="308"/>
      <c r="I54" s="309"/>
      <c r="J54" s="310"/>
      <c r="K54" s="309"/>
      <c r="L54" s="376"/>
      <c r="M54" s="309"/>
      <c r="N54" s="311"/>
      <c r="O54" s="309"/>
      <c r="P54" s="311"/>
      <c r="Q54" s="309"/>
      <c r="R54" s="389"/>
      <c r="S54" s="394">
        <f t="shared" si="17"/>
        <v>0</v>
      </c>
      <c r="T54" s="395">
        <f t="shared" si="5"/>
      </c>
      <c r="U54" s="396">
        <f t="shared" si="18"/>
      </c>
      <c r="V54" s="282"/>
      <c r="W54" s="295">
        <f t="shared" si="19"/>
        <v>0</v>
      </c>
      <c r="X54" s="295">
        <f t="shared" si="20"/>
        <v>0</v>
      </c>
      <c r="Y54" s="295">
        <f t="shared" si="21"/>
        <v>0</v>
      </c>
      <c r="Z54" s="295">
        <f t="shared" si="22"/>
        <v>0</v>
      </c>
      <c r="AA54" s="295">
        <f t="shared" si="11"/>
        <v>0</v>
      </c>
      <c r="AB54" s="1">
        <f>IF(GOI!I52&gt;0,GOI!J52,"")</f>
      </c>
    </row>
    <row r="55" spans="1:28" ht="12.75">
      <c r="A55" s="301"/>
      <c r="B55" s="303"/>
      <c r="C55" s="385">
        <f t="shared" si="13"/>
      </c>
      <c r="D55" s="385">
        <f t="shared" si="14"/>
      </c>
      <c r="E55" s="385">
        <f t="shared" si="15"/>
      </c>
      <c r="F55" s="385">
        <f t="shared" si="16"/>
      </c>
      <c r="G55" s="280">
        <f t="shared" si="12"/>
      </c>
      <c r="H55" s="308"/>
      <c r="I55" s="309"/>
      <c r="J55" s="310"/>
      <c r="K55" s="309"/>
      <c r="L55" s="376"/>
      <c r="M55" s="309"/>
      <c r="N55" s="311"/>
      <c r="O55" s="309"/>
      <c r="P55" s="311"/>
      <c r="Q55" s="309"/>
      <c r="R55" s="389"/>
      <c r="S55" s="394">
        <f t="shared" si="17"/>
        <v>0</v>
      </c>
      <c r="T55" s="395">
        <f t="shared" si="5"/>
      </c>
      <c r="U55" s="396">
        <f t="shared" si="18"/>
      </c>
      <c r="V55" s="282"/>
      <c r="W55" s="295">
        <f t="shared" si="19"/>
        <v>0</v>
      </c>
      <c r="X55" s="295">
        <f t="shared" si="20"/>
        <v>0</v>
      </c>
      <c r="Y55" s="295">
        <f t="shared" si="21"/>
        <v>0</v>
      </c>
      <c r="Z55" s="295">
        <f t="shared" si="22"/>
        <v>0</v>
      </c>
      <c r="AA55" s="295">
        <f t="shared" si="11"/>
        <v>0</v>
      </c>
      <c r="AB55" s="1">
        <f>IF(GOI!I53&gt;0,GOI!J53,"")</f>
      </c>
    </row>
    <row r="56" spans="1:28" ht="12.75">
      <c r="A56" s="301"/>
      <c r="B56" s="303"/>
      <c r="C56" s="385">
        <f t="shared" si="13"/>
      </c>
      <c r="D56" s="385">
        <f t="shared" si="14"/>
      </c>
      <c r="E56" s="385">
        <f t="shared" si="15"/>
      </c>
      <c r="F56" s="385">
        <f t="shared" si="16"/>
      </c>
      <c r="G56" s="280">
        <f t="shared" si="12"/>
      </c>
      <c r="H56" s="308"/>
      <c r="I56" s="309"/>
      <c r="J56" s="310"/>
      <c r="K56" s="309"/>
      <c r="L56" s="376"/>
      <c r="M56" s="309"/>
      <c r="N56" s="311"/>
      <c r="O56" s="309"/>
      <c r="P56" s="311"/>
      <c r="Q56" s="309"/>
      <c r="R56" s="389"/>
      <c r="S56" s="394">
        <f t="shared" si="17"/>
        <v>0</v>
      </c>
      <c r="T56" s="395">
        <f t="shared" si="5"/>
      </c>
      <c r="U56" s="396">
        <f t="shared" si="18"/>
      </c>
      <c r="V56" s="282"/>
      <c r="W56" s="295">
        <f t="shared" si="19"/>
        <v>0</v>
      </c>
      <c r="X56" s="295">
        <f t="shared" si="20"/>
        <v>0</v>
      </c>
      <c r="Y56" s="295">
        <f t="shared" si="21"/>
        <v>0</v>
      </c>
      <c r="Z56" s="295">
        <f t="shared" si="22"/>
        <v>0</v>
      </c>
      <c r="AA56" s="295">
        <f t="shared" si="11"/>
        <v>0</v>
      </c>
      <c r="AB56" s="1">
        <f>IF(GOI!I54&gt;0,GOI!J54,"")</f>
      </c>
    </row>
    <row r="57" spans="1:28" ht="12.75">
      <c r="A57" s="301"/>
      <c r="B57" s="303"/>
      <c r="C57" s="385">
        <f t="shared" si="13"/>
      </c>
      <c r="D57" s="385">
        <f t="shared" si="14"/>
      </c>
      <c r="E57" s="385">
        <f t="shared" si="15"/>
      </c>
      <c r="F57" s="385">
        <f t="shared" si="16"/>
      </c>
      <c r="G57" s="280">
        <f t="shared" si="12"/>
      </c>
      <c r="H57" s="308"/>
      <c r="I57" s="309"/>
      <c r="J57" s="310"/>
      <c r="K57" s="309"/>
      <c r="L57" s="376"/>
      <c r="M57" s="309"/>
      <c r="N57" s="311"/>
      <c r="O57" s="309"/>
      <c r="P57" s="311"/>
      <c r="Q57" s="309"/>
      <c r="R57" s="389"/>
      <c r="S57" s="394">
        <f t="shared" si="17"/>
        <v>0</v>
      </c>
      <c r="T57" s="395">
        <f t="shared" si="5"/>
      </c>
      <c r="U57" s="396">
        <f t="shared" si="18"/>
      </c>
      <c r="V57" s="282"/>
      <c r="W57" s="295">
        <f t="shared" si="19"/>
        <v>0</v>
      </c>
      <c r="X57" s="295">
        <f t="shared" si="20"/>
        <v>0</v>
      </c>
      <c r="Y57" s="295">
        <f t="shared" si="21"/>
        <v>0</v>
      </c>
      <c r="Z57" s="295">
        <f t="shared" si="22"/>
        <v>0</v>
      </c>
      <c r="AA57" s="295">
        <f t="shared" si="11"/>
        <v>0</v>
      </c>
      <c r="AB57" s="1">
        <f>IF(GOI!I55&gt;0,GOI!J55,"")</f>
      </c>
    </row>
    <row r="58" spans="1:28" ht="12.75">
      <c r="A58" s="301"/>
      <c r="B58" s="303"/>
      <c r="C58" s="385">
        <f t="shared" si="13"/>
      </c>
      <c r="D58" s="385">
        <f t="shared" si="14"/>
      </c>
      <c r="E58" s="385">
        <f t="shared" si="15"/>
      </c>
      <c r="F58" s="385">
        <f t="shared" si="16"/>
      </c>
      <c r="G58" s="280">
        <f t="shared" si="12"/>
      </c>
      <c r="H58" s="308"/>
      <c r="I58" s="309"/>
      <c r="J58" s="310"/>
      <c r="K58" s="309"/>
      <c r="L58" s="376"/>
      <c r="M58" s="309"/>
      <c r="N58" s="311"/>
      <c r="O58" s="309"/>
      <c r="P58" s="311"/>
      <c r="Q58" s="309"/>
      <c r="R58" s="389"/>
      <c r="S58" s="394">
        <f t="shared" si="17"/>
        <v>0</v>
      </c>
      <c r="T58" s="395">
        <f t="shared" si="5"/>
      </c>
      <c r="U58" s="396">
        <f t="shared" si="18"/>
      </c>
      <c r="V58" s="282"/>
      <c r="W58" s="295">
        <f t="shared" si="19"/>
        <v>0</v>
      </c>
      <c r="X58" s="295">
        <f t="shared" si="20"/>
        <v>0</v>
      </c>
      <c r="Y58" s="295">
        <f t="shared" si="21"/>
        <v>0</v>
      </c>
      <c r="Z58" s="295">
        <f t="shared" si="22"/>
        <v>0</v>
      </c>
      <c r="AA58" s="295">
        <f t="shared" si="11"/>
        <v>0</v>
      </c>
      <c r="AB58" s="1">
        <f>IF(GOI!I56&gt;0,GOI!J56,"")</f>
      </c>
    </row>
    <row r="59" spans="1:28" ht="12.75">
      <c r="A59" s="301"/>
      <c r="B59" s="303"/>
      <c r="C59" s="385">
        <f t="shared" si="13"/>
      </c>
      <c r="D59" s="385">
        <f t="shared" si="14"/>
      </c>
      <c r="E59" s="385">
        <f t="shared" si="15"/>
      </c>
      <c r="F59" s="385">
        <f t="shared" si="16"/>
      </c>
      <c r="G59" s="280">
        <f t="shared" si="12"/>
      </c>
      <c r="H59" s="308"/>
      <c r="I59" s="309"/>
      <c r="J59" s="310"/>
      <c r="K59" s="309"/>
      <c r="L59" s="376"/>
      <c r="M59" s="309"/>
      <c r="N59" s="311"/>
      <c r="O59" s="309"/>
      <c r="P59" s="311"/>
      <c r="Q59" s="309"/>
      <c r="R59" s="389"/>
      <c r="S59" s="394">
        <f t="shared" si="17"/>
        <v>0</v>
      </c>
      <c r="T59" s="395">
        <f t="shared" si="5"/>
      </c>
      <c r="U59" s="396">
        <f t="shared" si="18"/>
      </c>
      <c r="V59" s="282"/>
      <c r="W59" s="295">
        <f t="shared" si="19"/>
        <v>0</v>
      </c>
      <c r="X59" s="295">
        <f t="shared" si="20"/>
        <v>0</v>
      </c>
      <c r="Y59" s="295">
        <f t="shared" si="21"/>
        <v>0</v>
      </c>
      <c r="Z59" s="295">
        <f t="shared" si="22"/>
        <v>0</v>
      </c>
      <c r="AA59" s="295">
        <f t="shared" si="11"/>
        <v>0</v>
      </c>
      <c r="AB59" s="1">
        <f>IF(GOI!I57&gt;0,GOI!J57,"")</f>
      </c>
    </row>
    <row r="60" spans="1:28" ht="12.75">
      <c r="A60" s="301"/>
      <c r="B60" s="303"/>
      <c r="C60" s="385">
        <f t="shared" si="13"/>
      </c>
      <c r="D60" s="385">
        <f t="shared" si="14"/>
      </c>
      <c r="E60" s="385">
        <f t="shared" si="15"/>
      </c>
      <c r="F60" s="385">
        <f t="shared" si="16"/>
      </c>
      <c r="G60" s="280">
        <f t="shared" si="12"/>
      </c>
      <c r="H60" s="308"/>
      <c r="I60" s="309"/>
      <c r="J60" s="310"/>
      <c r="K60" s="309"/>
      <c r="L60" s="376"/>
      <c r="M60" s="309"/>
      <c r="N60" s="311"/>
      <c r="O60" s="309"/>
      <c r="P60" s="311"/>
      <c r="Q60" s="309"/>
      <c r="R60" s="389"/>
      <c r="S60" s="394">
        <f t="shared" si="17"/>
        <v>0</v>
      </c>
      <c r="T60" s="395">
        <f t="shared" si="5"/>
      </c>
      <c r="U60" s="396">
        <f t="shared" si="18"/>
      </c>
      <c r="V60" s="282"/>
      <c r="W60" s="295">
        <f t="shared" si="19"/>
        <v>0</v>
      </c>
      <c r="X60" s="295">
        <f t="shared" si="20"/>
        <v>0</v>
      </c>
      <c r="Y60" s="295">
        <f t="shared" si="21"/>
        <v>0</v>
      </c>
      <c r="Z60" s="295">
        <f t="shared" si="22"/>
        <v>0</v>
      </c>
      <c r="AA60" s="295">
        <f t="shared" si="11"/>
        <v>0</v>
      </c>
      <c r="AB60" s="1">
        <f>IF(GOI!I58&gt;0,GOI!J58,"")</f>
      </c>
    </row>
    <row r="61" spans="1:28" ht="12.75">
      <c r="A61" s="301"/>
      <c r="B61" s="303"/>
      <c r="C61" s="385">
        <f t="shared" si="13"/>
      </c>
      <c r="D61" s="385">
        <f t="shared" si="14"/>
      </c>
      <c r="E61" s="385">
        <f t="shared" si="15"/>
      </c>
      <c r="F61" s="385">
        <f t="shared" si="16"/>
      </c>
      <c r="G61" s="280">
        <f t="shared" si="12"/>
      </c>
      <c r="H61" s="308"/>
      <c r="I61" s="309"/>
      <c r="J61" s="310"/>
      <c r="K61" s="309"/>
      <c r="L61" s="376"/>
      <c r="M61" s="309"/>
      <c r="N61" s="311"/>
      <c r="O61" s="309"/>
      <c r="P61" s="311"/>
      <c r="Q61" s="309"/>
      <c r="R61" s="389"/>
      <c r="S61" s="394">
        <f t="shared" si="17"/>
        <v>0</v>
      </c>
      <c r="T61" s="395">
        <f t="shared" si="5"/>
      </c>
      <c r="U61" s="396">
        <f t="shared" si="18"/>
      </c>
      <c r="V61" s="282"/>
      <c r="W61" s="295">
        <f t="shared" si="19"/>
        <v>0</v>
      </c>
      <c r="X61" s="295">
        <f t="shared" si="20"/>
        <v>0</v>
      </c>
      <c r="Y61" s="295">
        <f t="shared" si="21"/>
        <v>0</v>
      </c>
      <c r="Z61" s="295">
        <f t="shared" si="22"/>
        <v>0</v>
      </c>
      <c r="AA61" s="295">
        <f t="shared" si="11"/>
        <v>0</v>
      </c>
      <c r="AB61" s="1">
        <f>IF(GOI!I59&gt;0,GOI!J59,"")</f>
      </c>
    </row>
    <row r="62" spans="1:28" ht="12.75">
      <c r="A62" s="301"/>
      <c r="B62" s="303"/>
      <c r="C62" s="385">
        <f t="shared" si="13"/>
      </c>
      <c r="D62" s="385">
        <f t="shared" si="14"/>
      </c>
      <c r="E62" s="385">
        <f t="shared" si="15"/>
      </c>
      <c r="F62" s="385">
        <f t="shared" si="16"/>
      </c>
      <c r="G62" s="280">
        <f t="shared" si="12"/>
      </c>
      <c r="H62" s="308"/>
      <c r="I62" s="309"/>
      <c r="J62" s="310"/>
      <c r="K62" s="309"/>
      <c r="L62" s="376"/>
      <c r="M62" s="309"/>
      <c r="N62" s="311"/>
      <c r="O62" s="309"/>
      <c r="P62" s="311"/>
      <c r="Q62" s="309"/>
      <c r="R62" s="389"/>
      <c r="S62" s="394">
        <f t="shared" si="17"/>
        <v>0</v>
      </c>
      <c r="T62" s="395">
        <f t="shared" si="5"/>
      </c>
      <c r="U62" s="396">
        <f t="shared" si="18"/>
      </c>
      <c r="V62" s="282"/>
      <c r="W62" s="295">
        <f t="shared" si="19"/>
        <v>0</v>
      </c>
      <c r="X62" s="295">
        <f t="shared" si="20"/>
        <v>0</v>
      </c>
      <c r="Y62" s="295">
        <f t="shared" si="21"/>
        <v>0</v>
      </c>
      <c r="Z62" s="295">
        <f t="shared" si="22"/>
        <v>0</v>
      </c>
      <c r="AA62" s="295">
        <f t="shared" si="11"/>
        <v>0</v>
      </c>
      <c r="AB62" s="1">
        <f>IF(GOI!I60&gt;0,GOI!J60,"")</f>
      </c>
    </row>
    <row r="63" spans="1:28" ht="12.75">
      <c r="A63" s="301"/>
      <c r="B63" s="303"/>
      <c r="C63" s="385">
        <f t="shared" si="13"/>
      </c>
      <c r="D63" s="385">
        <f t="shared" si="14"/>
      </c>
      <c r="E63" s="385">
        <f t="shared" si="15"/>
      </c>
      <c r="F63" s="385">
        <f t="shared" si="16"/>
      </c>
      <c r="G63" s="280">
        <f t="shared" si="12"/>
      </c>
      <c r="H63" s="308"/>
      <c r="I63" s="309"/>
      <c r="J63" s="310"/>
      <c r="K63" s="309"/>
      <c r="L63" s="376"/>
      <c r="M63" s="309"/>
      <c r="N63" s="311"/>
      <c r="O63" s="309"/>
      <c r="P63" s="311"/>
      <c r="Q63" s="309"/>
      <c r="R63" s="389"/>
      <c r="S63" s="394">
        <f t="shared" si="17"/>
        <v>0</v>
      </c>
      <c r="T63" s="395">
        <f t="shared" si="5"/>
      </c>
      <c r="U63" s="396">
        <f t="shared" si="18"/>
      </c>
      <c r="V63" s="282"/>
      <c r="W63" s="295">
        <f t="shared" si="19"/>
        <v>0</v>
      </c>
      <c r="X63" s="295">
        <f t="shared" si="20"/>
        <v>0</v>
      </c>
      <c r="Y63" s="295">
        <f t="shared" si="21"/>
        <v>0</v>
      </c>
      <c r="Z63" s="295">
        <f t="shared" si="22"/>
        <v>0</v>
      </c>
      <c r="AA63" s="295">
        <f t="shared" si="11"/>
        <v>0</v>
      </c>
      <c r="AB63" s="1">
        <f>IF(GOI!I61&gt;0,GOI!J61,"")</f>
      </c>
    </row>
    <row r="64" spans="1:28" ht="12.75">
      <c r="A64" s="301"/>
      <c r="B64" s="303"/>
      <c r="C64" s="385">
        <f t="shared" si="13"/>
      </c>
      <c r="D64" s="385">
        <f t="shared" si="14"/>
      </c>
      <c r="E64" s="385">
        <f t="shared" si="15"/>
      </c>
      <c r="F64" s="385">
        <f t="shared" si="16"/>
      </c>
      <c r="G64" s="280">
        <f t="shared" si="12"/>
      </c>
      <c r="H64" s="308"/>
      <c r="I64" s="309"/>
      <c r="J64" s="310"/>
      <c r="K64" s="309"/>
      <c r="L64" s="376"/>
      <c r="M64" s="309"/>
      <c r="N64" s="311"/>
      <c r="O64" s="309"/>
      <c r="P64" s="311"/>
      <c r="Q64" s="309"/>
      <c r="R64" s="389"/>
      <c r="S64" s="394">
        <f t="shared" si="17"/>
        <v>0</v>
      </c>
      <c r="T64" s="395">
        <f t="shared" si="5"/>
      </c>
      <c r="U64" s="396">
        <f t="shared" si="18"/>
      </c>
      <c r="V64" s="282"/>
      <c r="W64" s="295">
        <f t="shared" si="19"/>
        <v>0</v>
      </c>
      <c r="X64" s="295">
        <f t="shared" si="20"/>
        <v>0</v>
      </c>
      <c r="Y64" s="295">
        <f t="shared" si="21"/>
        <v>0</v>
      </c>
      <c r="Z64" s="295">
        <f t="shared" si="22"/>
        <v>0</v>
      </c>
      <c r="AA64" s="295">
        <f t="shared" si="11"/>
        <v>0</v>
      </c>
      <c r="AB64" s="1">
        <f>IF(GOI!I62&gt;0,GOI!J62,"")</f>
      </c>
    </row>
    <row r="65" spans="1:28" ht="12.75">
      <c r="A65" s="301"/>
      <c r="B65" s="303"/>
      <c r="C65" s="385">
        <f t="shared" si="13"/>
      </c>
      <c r="D65" s="385">
        <f t="shared" si="14"/>
      </c>
      <c r="E65" s="385">
        <f t="shared" si="15"/>
      </c>
      <c r="F65" s="385">
        <f t="shared" si="16"/>
      </c>
      <c r="G65" s="280">
        <f t="shared" si="12"/>
      </c>
      <c r="H65" s="308"/>
      <c r="I65" s="309"/>
      <c r="J65" s="310"/>
      <c r="K65" s="309"/>
      <c r="L65" s="376"/>
      <c r="M65" s="309"/>
      <c r="N65" s="311"/>
      <c r="O65" s="309"/>
      <c r="P65" s="311"/>
      <c r="Q65" s="309"/>
      <c r="R65" s="389"/>
      <c r="S65" s="394">
        <f t="shared" si="17"/>
        <v>0</v>
      </c>
      <c r="T65" s="395">
        <f t="shared" si="5"/>
      </c>
      <c r="U65" s="396">
        <f t="shared" si="18"/>
      </c>
      <c r="V65" s="282"/>
      <c r="W65" s="295">
        <f t="shared" si="19"/>
        <v>0</v>
      </c>
      <c r="X65" s="295">
        <f t="shared" si="20"/>
        <v>0</v>
      </c>
      <c r="Y65" s="295">
        <f t="shared" si="21"/>
        <v>0</v>
      </c>
      <c r="Z65" s="295">
        <f t="shared" si="22"/>
        <v>0</v>
      </c>
      <c r="AA65" s="295">
        <f t="shared" si="11"/>
        <v>0</v>
      </c>
      <c r="AB65" s="1">
        <f>IF(GOI!I63&gt;0,GOI!J63,"")</f>
      </c>
    </row>
    <row r="66" spans="1:28" ht="12.75">
      <c r="A66" s="301"/>
      <c r="B66" s="303"/>
      <c r="C66" s="385">
        <f t="shared" si="13"/>
      </c>
      <c r="D66" s="385">
        <f t="shared" si="14"/>
      </c>
      <c r="E66" s="385">
        <f t="shared" si="15"/>
      </c>
      <c r="F66" s="385">
        <f t="shared" si="16"/>
      </c>
      <c r="G66" s="280">
        <f t="shared" si="12"/>
      </c>
      <c r="H66" s="308"/>
      <c r="I66" s="309"/>
      <c r="J66" s="310"/>
      <c r="K66" s="309"/>
      <c r="L66" s="376"/>
      <c r="M66" s="309"/>
      <c r="N66" s="311"/>
      <c r="O66" s="309"/>
      <c r="P66" s="311"/>
      <c r="Q66" s="309"/>
      <c r="R66" s="389"/>
      <c r="S66" s="394">
        <f t="shared" si="17"/>
        <v>0</v>
      </c>
      <c r="T66" s="395">
        <f t="shared" si="5"/>
      </c>
      <c r="U66" s="396">
        <f t="shared" si="18"/>
      </c>
      <c r="V66" s="282"/>
      <c r="W66" s="295">
        <f t="shared" si="19"/>
        <v>0</v>
      </c>
      <c r="X66" s="295">
        <f t="shared" si="20"/>
        <v>0</v>
      </c>
      <c r="Y66" s="295">
        <f t="shared" si="21"/>
        <v>0</v>
      </c>
      <c r="Z66" s="295">
        <f t="shared" si="22"/>
        <v>0</v>
      </c>
      <c r="AA66" s="295">
        <f t="shared" si="11"/>
        <v>0</v>
      </c>
      <c r="AB66" s="1">
        <f>IF(GOI!I64&gt;0,GOI!J64,"")</f>
      </c>
    </row>
    <row r="67" spans="1:28" ht="12.75">
      <c r="A67" s="301"/>
      <c r="B67" s="303"/>
      <c r="C67" s="385">
        <f t="shared" si="13"/>
      </c>
      <c r="D67" s="385">
        <f t="shared" si="14"/>
      </c>
      <c r="E67" s="385">
        <f t="shared" si="15"/>
      </c>
      <c r="F67" s="385">
        <f t="shared" si="16"/>
      </c>
      <c r="G67" s="280">
        <f t="shared" si="12"/>
      </c>
      <c r="H67" s="308"/>
      <c r="I67" s="309"/>
      <c r="J67" s="310"/>
      <c r="K67" s="309"/>
      <c r="L67" s="376"/>
      <c r="M67" s="309"/>
      <c r="N67" s="311"/>
      <c r="O67" s="309"/>
      <c r="P67" s="311"/>
      <c r="Q67" s="309"/>
      <c r="R67" s="389"/>
      <c r="S67" s="394">
        <f t="shared" si="17"/>
        <v>0</v>
      </c>
      <c r="T67" s="395">
        <f t="shared" si="5"/>
      </c>
      <c r="U67" s="396">
        <f t="shared" si="18"/>
      </c>
      <c r="V67" s="282"/>
      <c r="W67" s="295">
        <f t="shared" si="19"/>
        <v>0</v>
      </c>
      <c r="X67" s="295">
        <f t="shared" si="20"/>
        <v>0</v>
      </c>
      <c r="Y67" s="295">
        <f t="shared" si="21"/>
        <v>0</v>
      </c>
      <c r="Z67" s="295">
        <f t="shared" si="22"/>
        <v>0</v>
      </c>
      <c r="AA67" s="295">
        <f t="shared" si="11"/>
        <v>0</v>
      </c>
      <c r="AB67" s="1">
        <f>IF(GOI!I65&gt;0,GOI!J65,"")</f>
      </c>
    </row>
    <row r="68" spans="1:28" ht="12.75">
      <c r="A68" s="301"/>
      <c r="B68" s="303"/>
      <c r="C68" s="385">
        <f t="shared" si="13"/>
      </c>
      <c r="D68" s="385">
        <f t="shared" si="14"/>
      </c>
      <c r="E68" s="385">
        <f t="shared" si="15"/>
      </c>
      <c r="F68" s="385">
        <f t="shared" si="16"/>
      </c>
      <c r="G68" s="280">
        <f t="shared" si="12"/>
      </c>
      <c r="H68" s="308"/>
      <c r="I68" s="309"/>
      <c r="J68" s="310"/>
      <c r="K68" s="309"/>
      <c r="L68" s="376"/>
      <c r="M68" s="309"/>
      <c r="N68" s="311"/>
      <c r="O68" s="309"/>
      <c r="P68" s="311"/>
      <c r="Q68" s="309"/>
      <c r="R68" s="389"/>
      <c r="S68" s="394">
        <f t="shared" si="17"/>
        <v>0</v>
      </c>
      <c r="T68" s="395">
        <f t="shared" si="5"/>
      </c>
      <c r="U68" s="396">
        <f t="shared" si="18"/>
      </c>
      <c r="V68" s="282"/>
      <c r="W68" s="295">
        <f t="shared" si="19"/>
        <v>0</v>
      </c>
      <c r="X68" s="295">
        <f t="shared" si="20"/>
        <v>0</v>
      </c>
      <c r="Y68" s="295">
        <f t="shared" si="21"/>
        <v>0</v>
      </c>
      <c r="Z68" s="295">
        <f t="shared" si="22"/>
        <v>0</v>
      </c>
      <c r="AA68" s="295">
        <f t="shared" si="11"/>
        <v>0</v>
      </c>
      <c r="AB68" s="1">
        <f>IF(GOI!I66&gt;0,GOI!J66,"")</f>
      </c>
    </row>
    <row r="69" spans="1:28" ht="12.75">
      <c r="A69" s="301"/>
      <c r="B69" s="303"/>
      <c r="C69" s="385">
        <f t="shared" si="13"/>
      </c>
      <c r="D69" s="385">
        <f t="shared" si="14"/>
      </c>
      <c r="E69" s="385">
        <f t="shared" si="15"/>
      </c>
      <c r="F69" s="385">
        <f t="shared" si="16"/>
      </c>
      <c r="G69" s="280">
        <f t="shared" si="12"/>
      </c>
      <c r="H69" s="308"/>
      <c r="I69" s="309"/>
      <c r="J69" s="310"/>
      <c r="K69" s="309"/>
      <c r="L69" s="376"/>
      <c r="M69" s="309"/>
      <c r="N69" s="311"/>
      <c r="O69" s="309"/>
      <c r="P69" s="311"/>
      <c r="Q69" s="309"/>
      <c r="R69" s="389"/>
      <c r="S69" s="394">
        <f t="shared" si="17"/>
        <v>0</v>
      </c>
      <c r="T69" s="395">
        <f t="shared" si="5"/>
      </c>
      <c r="U69" s="396">
        <f t="shared" si="18"/>
      </c>
      <c r="V69" s="282"/>
      <c r="W69" s="295">
        <f t="shared" si="19"/>
        <v>0</v>
      </c>
      <c r="X69" s="295">
        <f t="shared" si="20"/>
        <v>0</v>
      </c>
      <c r="Y69" s="295">
        <f t="shared" si="21"/>
        <v>0</v>
      </c>
      <c r="Z69" s="295">
        <f t="shared" si="22"/>
        <v>0</v>
      </c>
      <c r="AA69" s="295">
        <f t="shared" si="11"/>
        <v>0</v>
      </c>
      <c r="AB69" s="1">
        <f>IF(GOI!I67&gt;0,GOI!J67,"")</f>
      </c>
    </row>
    <row r="70" spans="1:28" ht="12.75">
      <c r="A70" s="301"/>
      <c r="B70" s="303"/>
      <c r="C70" s="385">
        <f t="shared" si="13"/>
      </c>
      <c r="D70" s="385">
        <f t="shared" si="14"/>
      </c>
      <c r="E70" s="385">
        <f t="shared" si="15"/>
      </c>
      <c r="F70" s="385">
        <f t="shared" si="16"/>
      </c>
      <c r="G70" s="280">
        <f t="shared" si="12"/>
      </c>
      <c r="H70" s="308"/>
      <c r="I70" s="309"/>
      <c r="J70" s="310"/>
      <c r="K70" s="309"/>
      <c r="L70" s="376"/>
      <c r="M70" s="309"/>
      <c r="N70" s="311"/>
      <c r="O70" s="309"/>
      <c r="P70" s="311"/>
      <c r="Q70" s="309"/>
      <c r="R70" s="389"/>
      <c r="S70" s="394">
        <f t="shared" si="17"/>
        <v>0</v>
      </c>
      <c r="T70" s="395">
        <f t="shared" si="5"/>
      </c>
      <c r="U70" s="396">
        <f t="shared" si="18"/>
      </c>
      <c r="V70" s="282"/>
      <c r="W70" s="295">
        <f t="shared" si="19"/>
        <v>0</v>
      </c>
      <c r="X70" s="295">
        <f t="shared" si="20"/>
        <v>0</v>
      </c>
      <c r="Y70" s="295">
        <f t="shared" si="21"/>
        <v>0</v>
      </c>
      <c r="Z70" s="295">
        <f t="shared" si="22"/>
        <v>0</v>
      </c>
      <c r="AA70" s="295">
        <f t="shared" si="11"/>
        <v>0</v>
      </c>
      <c r="AB70" s="1">
        <f>IF(GOI!I68&gt;0,GOI!J68,"")</f>
      </c>
    </row>
    <row r="71" spans="1:28" ht="12.75">
      <c r="A71" s="301"/>
      <c r="B71" s="303"/>
      <c r="C71" s="385">
        <f t="shared" si="13"/>
      </c>
      <c r="D71" s="385">
        <f t="shared" si="14"/>
      </c>
      <c r="E71" s="385">
        <f t="shared" si="15"/>
      </c>
      <c r="F71" s="385">
        <f t="shared" si="16"/>
      </c>
      <c r="G71" s="280">
        <f t="shared" si="12"/>
      </c>
      <c r="H71" s="308"/>
      <c r="I71" s="309"/>
      <c r="J71" s="310"/>
      <c r="K71" s="309"/>
      <c r="L71" s="376"/>
      <c r="M71" s="309"/>
      <c r="N71" s="311"/>
      <c r="O71" s="309"/>
      <c r="P71" s="311"/>
      <c r="Q71" s="309"/>
      <c r="R71" s="389"/>
      <c r="S71" s="394">
        <f t="shared" si="17"/>
        <v>0</v>
      </c>
      <c r="T71" s="395">
        <f t="shared" si="5"/>
      </c>
      <c r="U71" s="396">
        <f t="shared" si="18"/>
      </c>
      <c r="V71" s="282"/>
      <c r="W71" s="295">
        <f t="shared" si="19"/>
        <v>0</v>
      </c>
      <c r="X71" s="295">
        <f t="shared" si="20"/>
        <v>0</v>
      </c>
      <c r="Y71" s="295">
        <f t="shared" si="21"/>
        <v>0</v>
      </c>
      <c r="Z71" s="295">
        <f t="shared" si="22"/>
        <v>0</v>
      </c>
      <c r="AA71" s="295">
        <f t="shared" si="11"/>
        <v>0</v>
      </c>
      <c r="AB71" s="1">
        <f>IF(GOI!I69&gt;0,GOI!J69,"")</f>
      </c>
    </row>
    <row r="72" spans="1:28" ht="12.75">
      <c r="A72" s="301"/>
      <c r="B72" s="303"/>
      <c r="C72" s="385">
        <f t="shared" si="13"/>
      </c>
      <c r="D72" s="385">
        <f t="shared" si="14"/>
      </c>
      <c r="E72" s="385">
        <f t="shared" si="15"/>
      </c>
      <c r="F72" s="385">
        <f t="shared" si="16"/>
      </c>
      <c r="G72" s="280">
        <f t="shared" si="12"/>
      </c>
      <c r="H72" s="308"/>
      <c r="I72" s="309"/>
      <c r="J72" s="310"/>
      <c r="K72" s="309"/>
      <c r="L72" s="376"/>
      <c r="M72" s="309"/>
      <c r="N72" s="311"/>
      <c r="O72" s="309"/>
      <c r="P72" s="311"/>
      <c r="Q72" s="309"/>
      <c r="R72" s="389"/>
      <c r="S72" s="394">
        <f t="shared" si="17"/>
        <v>0</v>
      </c>
      <c r="T72" s="395">
        <f t="shared" si="5"/>
      </c>
      <c r="U72" s="396">
        <f t="shared" si="18"/>
      </c>
      <c r="V72" s="282"/>
      <c r="W72" s="295">
        <f t="shared" si="19"/>
        <v>0</v>
      </c>
      <c r="X72" s="295">
        <f t="shared" si="20"/>
        <v>0</v>
      </c>
      <c r="Y72" s="295">
        <f t="shared" si="21"/>
        <v>0</v>
      </c>
      <c r="Z72" s="295">
        <f t="shared" si="22"/>
        <v>0</v>
      </c>
      <c r="AA72" s="295">
        <f t="shared" si="11"/>
        <v>0</v>
      </c>
      <c r="AB72" s="1">
        <f>IF(GOI!I70&gt;0,GOI!J70,"")</f>
      </c>
    </row>
    <row r="73" spans="1:28" ht="12.75">
      <c r="A73" s="301"/>
      <c r="B73" s="303"/>
      <c r="C73" s="385">
        <f t="shared" si="13"/>
      </c>
      <c r="D73" s="385">
        <f t="shared" si="14"/>
      </c>
      <c r="E73" s="385">
        <f t="shared" si="15"/>
      </c>
      <c r="F73" s="385">
        <f t="shared" si="16"/>
      </c>
      <c r="G73" s="280">
        <f t="shared" si="12"/>
      </c>
      <c r="H73" s="308"/>
      <c r="I73" s="309"/>
      <c r="J73" s="310"/>
      <c r="K73" s="309"/>
      <c r="L73" s="376"/>
      <c r="M73" s="309"/>
      <c r="N73" s="311"/>
      <c r="O73" s="309"/>
      <c r="P73" s="311"/>
      <c r="Q73" s="309"/>
      <c r="R73" s="389"/>
      <c r="S73" s="394">
        <f t="shared" si="17"/>
        <v>0</v>
      </c>
      <c r="T73" s="395">
        <f t="shared" si="5"/>
      </c>
      <c r="U73" s="396">
        <f t="shared" si="18"/>
      </c>
      <c r="V73" s="282"/>
      <c r="W73" s="295">
        <f t="shared" si="19"/>
        <v>0</v>
      </c>
      <c r="X73" s="295">
        <f t="shared" si="20"/>
        <v>0</v>
      </c>
      <c r="Y73" s="295">
        <f t="shared" si="21"/>
        <v>0</v>
      </c>
      <c r="Z73" s="295">
        <f t="shared" si="22"/>
        <v>0</v>
      </c>
      <c r="AA73" s="295">
        <f t="shared" si="11"/>
        <v>0</v>
      </c>
      <c r="AB73" s="1">
        <f>IF(GOI!I71&gt;0,GOI!J71,"")</f>
      </c>
    </row>
    <row r="74" spans="1:28" ht="12.75">
      <c r="A74" s="301"/>
      <c r="B74" s="303"/>
      <c r="C74" s="385">
        <f t="shared" si="13"/>
      </c>
      <c r="D74" s="385">
        <f t="shared" si="14"/>
      </c>
      <c r="E74" s="385">
        <f t="shared" si="15"/>
      </c>
      <c r="F74" s="385">
        <f t="shared" si="16"/>
      </c>
      <c r="G74" s="280">
        <f t="shared" si="12"/>
      </c>
      <c r="H74" s="308"/>
      <c r="I74" s="309"/>
      <c r="J74" s="310"/>
      <c r="K74" s="309"/>
      <c r="L74" s="376"/>
      <c r="M74" s="309"/>
      <c r="N74" s="311"/>
      <c r="O74" s="309"/>
      <c r="P74" s="311"/>
      <c r="Q74" s="309"/>
      <c r="R74" s="389"/>
      <c r="S74" s="394">
        <f t="shared" si="17"/>
        <v>0</v>
      </c>
      <c r="T74" s="395">
        <f t="shared" si="5"/>
      </c>
      <c r="U74" s="396">
        <f t="shared" si="18"/>
      </c>
      <c r="V74" s="282"/>
      <c r="W74" s="295">
        <f t="shared" si="19"/>
        <v>0</v>
      </c>
      <c r="X74" s="295">
        <f t="shared" si="20"/>
        <v>0</v>
      </c>
      <c r="Y74" s="295">
        <f t="shared" si="21"/>
        <v>0</v>
      </c>
      <c r="Z74" s="295">
        <f t="shared" si="22"/>
        <v>0</v>
      </c>
      <c r="AA74" s="295">
        <f t="shared" si="11"/>
        <v>0</v>
      </c>
      <c r="AB74" s="1">
        <f>IF(GOI!I72&gt;0,GOI!J72,"")</f>
      </c>
    </row>
    <row r="75" spans="1:28" ht="12.75">
      <c r="A75" s="301"/>
      <c r="B75" s="303"/>
      <c r="C75" s="385">
        <f aca="true" t="shared" si="23" ref="C75:C110">IF(B75&gt;0,VLOOKUP($B75,GOI,6,FALSE),"")</f>
      </c>
      <c r="D75" s="385">
        <f t="shared" si="14"/>
      </c>
      <c r="E75" s="385">
        <f t="shared" si="15"/>
      </c>
      <c r="F75" s="385">
        <f t="shared" si="16"/>
      </c>
      <c r="G75" s="280">
        <f t="shared" si="12"/>
      </c>
      <c r="H75" s="308"/>
      <c r="I75" s="309"/>
      <c r="J75" s="310"/>
      <c r="K75" s="309"/>
      <c r="L75" s="376"/>
      <c r="M75" s="309"/>
      <c r="N75" s="311"/>
      <c r="O75" s="309"/>
      <c r="P75" s="311"/>
      <c r="Q75" s="309"/>
      <c r="R75" s="389"/>
      <c r="S75" s="394">
        <f aca="true" t="shared" si="24" ref="S75:S110">Q75+O75+M75+K75+I75</f>
        <v>0</v>
      </c>
      <c r="T75" s="395">
        <f aca="true" t="shared" si="25" ref="T75:T110">IF((AND(S75&gt;0,Bags_Harvested&gt;0))=TRUE,S75/Bags_Harvested,"")</f>
      </c>
      <c r="U75" s="396">
        <f aca="true" t="shared" si="26" ref="U75:U110">IF(I75+K75+M75+O75+Q75&gt;0,I75*Price_A+K75*Price_B+M75*Price_C+O75*Price_D+Q75*Price_E,"")</f>
      </c>
      <c r="V75" s="282"/>
      <c r="W75" s="295">
        <f aca="true" t="shared" si="27" ref="W75:W110">I75*J75</f>
        <v>0</v>
      </c>
      <c r="X75" s="295">
        <f aca="true" t="shared" si="28" ref="X75:X110">K75*L75</f>
        <v>0</v>
      </c>
      <c r="Y75" s="295">
        <f aca="true" t="shared" si="29" ref="Y75:Y110">M75*N75</f>
        <v>0</v>
      </c>
      <c r="Z75" s="295">
        <f aca="true" t="shared" si="30" ref="Z75:Z110">O75*P75</f>
        <v>0</v>
      </c>
      <c r="AA75" s="295">
        <f aca="true" t="shared" si="31" ref="AA75:AA110">Q75*R75</f>
        <v>0</v>
      </c>
      <c r="AB75" s="1">
        <f>IF(GOI!I73&gt;0,GOI!J73,"")</f>
      </c>
    </row>
    <row r="76" spans="1:28" ht="12.75">
      <c r="A76" s="301"/>
      <c r="B76" s="303"/>
      <c r="C76" s="385">
        <f t="shared" si="23"/>
      </c>
      <c r="D76" s="385">
        <f t="shared" si="14"/>
      </c>
      <c r="E76" s="385">
        <f t="shared" si="15"/>
      </c>
      <c r="F76" s="385">
        <f t="shared" si="16"/>
      </c>
      <c r="G76" s="280">
        <f t="shared" si="12"/>
      </c>
      <c r="H76" s="308"/>
      <c r="I76" s="309"/>
      <c r="J76" s="310"/>
      <c r="K76" s="309"/>
      <c r="L76" s="376"/>
      <c r="M76" s="309"/>
      <c r="N76" s="311"/>
      <c r="O76" s="309"/>
      <c r="P76" s="311"/>
      <c r="Q76" s="309"/>
      <c r="R76" s="389"/>
      <c r="S76" s="394">
        <f t="shared" si="24"/>
        <v>0</v>
      </c>
      <c r="T76" s="395">
        <f t="shared" si="25"/>
      </c>
      <c r="U76" s="396">
        <f t="shared" si="26"/>
      </c>
      <c r="V76" s="282"/>
      <c r="W76" s="295">
        <f t="shared" si="27"/>
        <v>0</v>
      </c>
      <c r="X76" s="295">
        <f t="shared" si="28"/>
        <v>0</v>
      </c>
      <c r="Y76" s="295">
        <f t="shared" si="29"/>
        <v>0</v>
      </c>
      <c r="Z76" s="295">
        <f t="shared" si="30"/>
        <v>0</v>
      </c>
      <c r="AA76" s="295">
        <f t="shared" si="31"/>
        <v>0</v>
      </c>
      <c r="AB76" s="1">
        <f>IF(GOI!I74&gt;0,GOI!J74,"")</f>
      </c>
    </row>
    <row r="77" spans="1:28" ht="12.75">
      <c r="A77" s="301"/>
      <c r="B77" s="303"/>
      <c r="C77" s="385">
        <f t="shared" si="23"/>
      </c>
      <c r="D77" s="385">
        <f t="shared" si="14"/>
      </c>
      <c r="E77" s="385">
        <f t="shared" si="15"/>
      </c>
      <c r="F77" s="385">
        <f t="shared" si="16"/>
      </c>
      <c r="G77" s="280">
        <f t="shared" si="12"/>
      </c>
      <c r="H77" s="308"/>
      <c r="I77" s="309"/>
      <c r="J77" s="310"/>
      <c r="K77" s="309"/>
      <c r="L77" s="376"/>
      <c r="M77" s="309"/>
      <c r="N77" s="311"/>
      <c r="O77" s="309"/>
      <c r="P77" s="311"/>
      <c r="Q77" s="309"/>
      <c r="R77" s="389"/>
      <c r="S77" s="394">
        <f t="shared" si="24"/>
        <v>0</v>
      </c>
      <c r="T77" s="395">
        <f t="shared" si="25"/>
      </c>
      <c r="U77" s="396">
        <f t="shared" si="26"/>
      </c>
      <c r="V77" s="282"/>
      <c r="W77" s="295">
        <f t="shared" si="27"/>
        <v>0</v>
      </c>
      <c r="X77" s="295">
        <f t="shared" si="28"/>
        <v>0</v>
      </c>
      <c r="Y77" s="295">
        <f t="shared" si="29"/>
        <v>0</v>
      </c>
      <c r="Z77" s="295">
        <f t="shared" si="30"/>
        <v>0</v>
      </c>
      <c r="AA77" s="295">
        <f t="shared" si="31"/>
        <v>0</v>
      </c>
      <c r="AB77" s="1">
        <f>IF(GOI!I75&gt;0,GOI!J75,"")</f>
      </c>
    </row>
    <row r="78" spans="1:28" ht="12.75">
      <c r="A78" s="301"/>
      <c r="B78" s="303"/>
      <c r="C78" s="385">
        <f t="shared" si="23"/>
      </c>
      <c r="D78" s="385">
        <f t="shared" si="14"/>
      </c>
      <c r="E78" s="385">
        <f t="shared" si="15"/>
      </c>
      <c r="F78" s="385">
        <f t="shared" si="16"/>
      </c>
      <c r="G78" s="280">
        <f t="shared" si="12"/>
      </c>
      <c r="H78" s="308"/>
      <c r="I78" s="309"/>
      <c r="J78" s="310"/>
      <c r="K78" s="309"/>
      <c r="L78" s="376"/>
      <c r="M78" s="309"/>
      <c r="N78" s="311"/>
      <c r="O78" s="309"/>
      <c r="P78" s="311"/>
      <c r="Q78" s="309"/>
      <c r="R78" s="389"/>
      <c r="S78" s="394">
        <f t="shared" si="24"/>
        <v>0</v>
      </c>
      <c r="T78" s="395">
        <f t="shared" si="25"/>
      </c>
      <c r="U78" s="396">
        <f t="shared" si="26"/>
      </c>
      <c r="V78" s="282"/>
      <c r="W78" s="295">
        <f t="shared" si="27"/>
        <v>0</v>
      </c>
      <c r="X78" s="295">
        <f t="shared" si="28"/>
        <v>0</v>
      </c>
      <c r="Y78" s="295">
        <f t="shared" si="29"/>
        <v>0</v>
      </c>
      <c r="Z78" s="295">
        <f t="shared" si="30"/>
        <v>0</v>
      </c>
      <c r="AA78" s="295">
        <f t="shared" si="31"/>
        <v>0</v>
      </c>
      <c r="AB78" s="1">
        <f>IF(GOI!I76&gt;0,GOI!J76,"")</f>
      </c>
    </row>
    <row r="79" spans="1:28" ht="12.75">
      <c r="A79" s="301"/>
      <c r="B79" s="303"/>
      <c r="C79" s="385">
        <f t="shared" si="23"/>
      </c>
      <c r="D79" s="385">
        <f aca="true" t="shared" si="32" ref="D79:D110">IF(B79&gt;0,VLOOKUP($B79,GOI,3,FALSE),"")</f>
      </c>
      <c r="E79" s="385">
        <f aca="true" t="shared" si="33" ref="E79:E110">IF(D79=0,0,IF(B79&gt;0,VLOOKUP($B79,GOI,5,FALSE),""))</f>
      </c>
      <c r="F79" s="385">
        <f aca="true" t="shared" si="34" ref="F79:F110">IF(B79&gt;0,Date_Harvested-VLOOKUP($B79,GOI,2,FALSE),"")</f>
      </c>
      <c r="G79" s="280">
        <f aca="true" t="shared" si="35" ref="G79:G110">IF(E79="","",E79+F79)</f>
      </c>
      <c r="H79" s="308"/>
      <c r="I79" s="309"/>
      <c r="J79" s="310"/>
      <c r="K79" s="309"/>
      <c r="L79" s="376"/>
      <c r="M79" s="309"/>
      <c r="N79" s="311"/>
      <c r="O79" s="309"/>
      <c r="P79" s="311"/>
      <c r="Q79" s="309"/>
      <c r="R79" s="389"/>
      <c r="S79" s="394">
        <f t="shared" si="24"/>
        <v>0</v>
      </c>
      <c r="T79" s="395">
        <f t="shared" si="25"/>
      </c>
      <c r="U79" s="396">
        <f t="shared" si="26"/>
      </c>
      <c r="V79" s="282"/>
      <c r="W79" s="295">
        <f t="shared" si="27"/>
        <v>0</v>
      </c>
      <c r="X79" s="295">
        <f t="shared" si="28"/>
        <v>0</v>
      </c>
      <c r="Y79" s="295">
        <f t="shared" si="29"/>
        <v>0</v>
      </c>
      <c r="Z79" s="295">
        <f t="shared" si="30"/>
        <v>0</v>
      </c>
      <c r="AA79" s="295">
        <f t="shared" si="31"/>
        <v>0</v>
      </c>
      <c r="AB79" s="1">
        <f>IF(GOI!I77&gt;0,GOI!J77,"")</f>
      </c>
    </row>
    <row r="80" spans="1:28" ht="12.75">
      <c r="A80" s="301"/>
      <c r="B80" s="303"/>
      <c r="C80" s="385">
        <f t="shared" si="23"/>
      </c>
      <c r="D80" s="385">
        <f t="shared" si="32"/>
      </c>
      <c r="E80" s="385">
        <f t="shared" si="33"/>
      </c>
      <c r="F80" s="385">
        <f t="shared" si="34"/>
      </c>
      <c r="G80" s="280">
        <f t="shared" si="35"/>
      </c>
      <c r="H80" s="308"/>
      <c r="I80" s="309"/>
      <c r="J80" s="310"/>
      <c r="K80" s="309"/>
      <c r="L80" s="376"/>
      <c r="M80" s="309"/>
      <c r="N80" s="311"/>
      <c r="O80" s="309"/>
      <c r="P80" s="311"/>
      <c r="Q80" s="309"/>
      <c r="R80" s="389"/>
      <c r="S80" s="394">
        <f t="shared" si="24"/>
        <v>0</v>
      </c>
      <c r="T80" s="395">
        <f t="shared" si="25"/>
      </c>
      <c r="U80" s="396">
        <f t="shared" si="26"/>
      </c>
      <c r="V80" s="282"/>
      <c r="W80" s="295">
        <f t="shared" si="27"/>
        <v>0</v>
      </c>
      <c r="X80" s="295">
        <f t="shared" si="28"/>
        <v>0</v>
      </c>
      <c r="Y80" s="295">
        <f t="shared" si="29"/>
        <v>0</v>
      </c>
      <c r="Z80" s="295">
        <f t="shared" si="30"/>
        <v>0</v>
      </c>
      <c r="AA80" s="295">
        <f t="shared" si="31"/>
        <v>0</v>
      </c>
      <c r="AB80" s="1">
        <f>IF(GOI!I78&gt;0,GOI!J78,"")</f>
      </c>
    </row>
    <row r="81" spans="1:28" ht="12.75">
      <c r="A81" s="301"/>
      <c r="B81" s="303"/>
      <c r="C81" s="385">
        <f t="shared" si="23"/>
      </c>
      <c r="D81" s="385">
        <f t="shared" si="32"/>
      </c>
      <c r="E81" s="385">
        <f t="shared" si="33"/>
      </c>
      <c r="F81" s="385">
        <f t="shared" si="34"/>
      </c>
      <c r="G81" s="280">
        <f t="shared" si="35"/>
      </c>
      <c r="H81" s="308"/>
      <c r="I81" s="309"/>
      <c r="J81" s="310"/>
      <c r="K81" s="309"/>
      <c r="L81" s="376"/>
      <c r="M81" s="309"/>
      <c r="N81" s="311"/>
      <c r="O81" s="309"/>
      <c r="P81" s="311"/>
      <c r="Q81" s="309"/>
      <c r="R81" s="389"/>
      <c r="S81" s="394">
        <f t="shared" si="24"/>
        <v>0</v>
      </c>
      <c r="T81" s="395">
        <f t="shared" si="25"/>
      </c>
      <c r="U81" s="396">
        <f t="shared" si="26"/>
      </c>
      <c r="V81" s="282"/>
      <c r="W81" s="295">
        <f t="shared" si="27"/>
        <v>0</v>
      </c>
      <c r="X81" s="295">
        <f t="shared" si="28"/>
        <v>0</v>
      </c>
      <c r="Y81" s="295">
        <f t="shared" si="29"/>
        <v>0</v>
      </c>
      <c r="Z81" s="295">
        <f t="shared" si="30"/>
        <v>0</v>
      </c>
      <c r="AA81" s="295">
        <f t="shared" si="31"/>
        <v>0</v>
      </c>
      <c r="AB81" s="1">
        <f>IF(GOI!I79&gt;0,GOI!J79,"")</f>
      </c>
    </row>
    <row r="82" spans="1:28" ht="12.75">
      <c r="A82" s="301"/>
      <c r="B82" s="303"/>
      <c r="C82" s="385">
        <f t="shared" si="23"/>
      </c>
      <c r="D82" s="385">
        <f t="shared" si="32"/>
      </c>
      <c r="E82" s="385">
        <f t="shared" si="33"/>
      </c>
      <c r="F82" s="385">
        <f t="shared" si="34"/>
      </c>
      <c r="G82" s="280">
        <f t="shared" si="35"/>
      </c>
      <c r="H82" s="308"/>
      <c r="I82" s="309"/>
      <c r="J82" s="310"/>
      <c r="K82" s="309"/>
      <c r="L82" s="376"/>
      <c r="M82" s="309"/>
      <c r="N82" s="311"/>
      <c r="O82" s="309"/>
      <c r="P82" s="311"/>
      <c r="Q82" s="309"/>
      <c r="R82" s="389"/>
      <c r="S82" s="394">
        <f t="shared" si="24"/>
        <v>0</v>
      </c>
      <c r="T82" s="395">
        <f t="shared" si="25"/>
      </c>
      <c r="U82" s="396">
        <f t="shared" si="26"/>
      </c>
      <c r="V82" s="282"/>
      <c r="W82" s="295">
        <f t="shared" si="27"/>
        <v>0</v>
      </c>
      <c r="X82" s="295">
        <f t="shared" si="28"/>
        <v>0</v>
      </c>
      <c r="Y82" s="295">
        <f t="shared" si="29"/>
        <v>0</v>
      </c>
      <c r="Z82" s="295">
        <f t="shared" si="30"/>
        <v>0</v>
      </c>
      <c r="AA82" s="295">
        <f t="shared" si="31"/>
        <v>0</v>
      </c>
      <c r="AB82" s="1">
        <f>IF(GOI!I80&gt;0,GOI!J80,"")</f>
      </c>
    </row>
    <row r="83" spans="1:28" ht="12.75">
      <c r="A83" s="301"/>
      <c r="B83" s="303"/>
      <c r="C83" s="385">
        <f t="shared" si="23"/>
      </c>
      <c r="D83" s="385">
        <f t="shared" si="32"/>
      </c>
      <c r="E83" s="385">
        <f t="shared" si="33"/>
      </c>
      <c r="F83" s="385">
        <f t="shared" si="34"/>
      </c>
      <c r="G83" s="280">
        <f t="shared" si="35"/>
      </c>
      <c r="H83" s="308"/>
      <c r="I83" s="309"/>
      <c r="J83" s="310"/>
      <c r="K83" s="309"/>
      <c r="L83" s="376"/>
      <c r="M83" s="309"/>
      <c r="N83" s="311"/>
      <c r="O83" s="309"/>
      <c r="P83" s="311"/>
      <c r="Q83" s="309"/>
      <c r="R83" s="389"/>
      <c r="S83" s="394">
        <f t="shared" si="24"/>
        <v>0</v>
      </c>
      <c r="T83" s="395">
        <f t="shared" si="25"/>
      </c>
      <c r="U83" s="396">
        <f t="shared" si="26"/>
      </c>
      <c r="V83" s="282"/>
      <c r="W83" s="295">
        <f t="shared" si="27"/>
        <v>0</v>
      </c>
      <c r="X83" s="295">
        <f t="shared" si="28"/>
        <v>0</v>
      </c>
      <c r="Y83" s="295">
        <f t="shared" si="29"/>
        <v>0</v>
      </c>
      <c r="Z83" s="295">
        <f t="shared" si="30"/>
        <v>0</v>
      </c>
      <c r="AA83" s="295">
        <f t="shared" si="31"/>
        <v>0</v>
      </c>
      <c r="AB83" s="1">
        <f>IF(GOI!I81&gt;0,GOI!J81,"")</f>
      </c>
    </row>
    <row r="84" spans="1:28" ht="12.75">
      <c r="A84" s="301"/>
      <c r="B84" s="303"/>
      <c r="C84" s="385">
        <f t="shared" si="23"/>
      </c>
      <c r="D84" s="385">
        <f t="shared" si="32"/>
      </c>
      <c r="E84" s="385">
        <f t="shared" si="33"/>
      </c>
      <c r="F84" s="385">
        <f t="shared" si="34"/>
      </c>
      <c r="G84" s="280">
        <f t="shared" si="35"/>
      </c>
      <c r="H84" s="308"/>
      <c r="I84" s="309"/>
      <c r="J84" s="310"/>
      <c r="K84" s="309"/>
      <c r="L84" s="376"/>
      <c r="M84" s="309"/>
      <c r="N84" s="311"/>
      <c r="O84" s="309"/>
      <c r="P84" s="311"/>
      <c r="Q84" s="309"/>
      <c r="R84" s="389"/>
      <c r="S84" s="394">
        <f t="shared" si="24"/>
        <v>0</v>
      </c>
      <c r="T84" s="395">
        <f t="shared" si="25"/>
      </c>
      <c r="U84" s="396">
        <f t="shared" si="26"/>
      </c>
      <c r="V84" s="282"/>
      <c r="W84" s="295">
        <f t="shared" si="27"/>
        <v>0</v>
      </c>
      <c r="X84" s="295">
        <f t="shared" si="28"/>
        <v>0</v>
      </c>
      <c r="Y84" s="295">
        <f t="shared" si="29"/>
        <v>0</v>
      </c>
      <c r="Z84" s="295">
        <f t="shared" si="30"/>
        <v>0</v>
      </c>
      <c r="AA84" s="295">
        <f t="shared" si="31"/>
        <v>0</v>
      </c>
      <c r="AB84" s="1">
        <f>IF(GOI!I82&gt;0,GOI!J82,"")</f>
      </c>
    </row>
    <row r="85" spans="1:28" ht="12.75">
      <c r="A85" s="301"/>
      <c r="B85" s="303"/>
      <c r="C85" s="385">
        <f t="shared" si="23"/>
      </c>
      <c r="D85" s="385">
        <f t="shared" si="32"/>
      </c>
      <c r="E85" s="385">
        <f t="shared" si="33"/>
      </c>
      <c r="F85" s="385">
        <f t="shared" si="34"/>
      </c>
      <c r="G85" s="280">
        <f t="shared" si="35"/>
      </c>
      <c r="H85" s="308"/>
      <c r="I85" s="309"/>
      <c r="J85" s="310"/>
      <c r="K85" s="309"/>
      <c r="L85" s="376"/>
      <c r="M85" s="309"/>
      <c r="N85" s="311"/>
      <c r="O85" s="309"/>
      <c r="P85" s="311"/>
      <c r="Q85" s="309"/>
      <c r="R85" s="389"/>
      <c r="S85" s="394">
        <f t="shared" si="24"/>
        <v>0</v>
      </c>
      <c r="T85" s="395">
        <f t="shared" si="25"/>
      </c>
      <c r="U85" s="396">
        <f t="shared" si="26"/>
      </c>
      <c r="V85" s="282"/>
      <c r="W85" s="295">
        <f t="shared" si="27"/>
        <v>0</v>
      </c>
      <c r="X85" s="295">
        <f t="shared" si="28"/>
        <v>0</v>
      </c>
      <c r="Y85" s="295">
        <f t="shared" si="29"/>
        <v>0</v>
      </c>
      <c r="Z85" s="295">
        <f t="shared" si="30"/>
        <v>0</v>
      </c>
      <c r="AA85" s="295">
        <f t="shared" si="31"/>
        <v>0</v>
      </c>
      <c r="AB85" s="1">
        <f>IF(GOI!I83&gt;0,GOI!J83,"")</f>
      </c>
    </row>
    <row r="86" spans="1:27" ht="12.75">
      <c r="A86" s="301"/>
      <c r="B86" s="303"/>
      <c r="C86" s="385">
        <f t="shared" si="23"/>
      </c>
      <c r="D86" s="385">
        <f t="shared" si="32"/>
      </c>
      <c r="E86" s="385">
        <f t="shared" si="33"/>
      </c>
      <c r="F86" s="385">
        <f t="shared" si="34"/>
      </c>
      <c r="G86" s="280">
        <f t="shared" si="35"/>
      </c>
      <c r="H86" s="308"/>
      <c r="I86" s="309"/>
      <c r="J86" s="310"/>
      <c r="K86" s="309"/>
      <c r="L86" s="376"/>
      <c r="M86" s="309"/>
      <c r="N86" s="311"/>
      <c r="O86" s="309"/>
      <c r="P86" s="311"/>
      <c r="Q86" s="309"/>
      <c r="R86" s="389"/>
      <c r="S86" s="394">
        <f t="shared" si="24"/>
        <v>0</v>
      </c>
      <c r="T86" s="395">
        <f t="shared" si="25"/>
      </c>
      <c r="U86" s="396">
        <f t="shared" si="26"/>
      </c>
      <c r="V86" s="282"/>
      <c r="W86" s="295">
        <f t="shared" si="27"/>
        <v>0</v>
      </c>
      <c r="X86" s="295">
        <f t="shared" si="28"/>
        <v>0</v>
      </c>
      <c r="Y86" s="295">
        <f t="shared" si="29"/>
        <v>0</v>
      </c>
      <c r="Z86" s="295">
        <f t="shared" si="30"/>
        <v>0</v>
      </c>
      <c r="AA86" s="295">
        <f t="shared" si="31"/>
        <v>0</v>
      </c>
    </row>
    <row r="87" spans="1:27" ht="12.75">
      <c r="A87" s="301"/>
      <c r="B87" s="303"/>
      <c r="C87" s="385">
        <f t="shared" si="23"/>
      </c>
      <c r="D87" s="385">
        <f t="shared" si="32"/>
      </c>
      <c r="E87" s="385">
        <f t="shared" si="33"/>
      </c>
      <c r="F87" s="385">
        <f t="shared" si="34"/>
      </c>
      <c r="G87" s="280">
        <f t="shared" si="35"/>
      </c>
      <c r="H87" s="308"/>
      <c r="I87" s="309"/>
      <c r="J87" s="310"/>
      <c r="K87" s="309"/>
      <c r="L87" s="376"/>
      <c r="M87" s="309"/>
      <c r="N87" s="311"/>
      <c r="O87" s="309"/>
      <c r="P87" s="311"/>
      <c r="Q87" s="309"/>
      <c r="R87" s="389"/>
      <c r="S87" s="394">
        <f t="shared" si="24"/>
        <v>0</v>
      </c>
      <c r="T87" s="395">
        <f t="shared" si="25"/>
      </c>
      <c r="U87" s="396">
        <f t="shared" si="26"/>
      </c>
      <c r="V87" s="282"/>
      <c r="W87" s="295">
        <f t="shared" si="27"/>
        <v>0</v>
      </c>
      <c r="X87" s="295">
        <f t="shared" si="28"/>
        <v>0</v>
      </c>
      <c r="Y87" s="295">
        <f t="shared" si="29"/>
        <v>0</v>
      </c>
      <c r="Z87" s="295">
        <f t="shared" si="30"/>
        <v>0</v>
      </c>
      <c r="AA87" s="295">
        <f t="shared" si="31"/>
        <v>0</v>
      </c>
    </row>
    <row r="88" spans="1:27" ht="12.75">
      <c r="A88" s="301"/>
      <c r="B88" s="303"/>
      <c r="C88" s="385">
        <f t="shared" si="23"/>
      </c>
      <c r="D88" s="385">
        <f t="shared" si="32"/>
      </c>
      <c r="E88" s="385">
        <f t="shared" si="33"/>
      </c>
      <c r="F88" s="385">
        <f t="shared" si="34"/>
      </c>
      <c r="G88" s="280">
        <f t="shared" si="35"/>
      </c>
      <c r="H88" s="308"/>
      <c r="I88" s="309"/>
      <c r="J88" s="310"/>
      <c r="K88" s="309"/>
      <c r="L88" s="376"/>
      <c r="M88" s="309"/>
      <c r="N88" s="311"/>
      <c r="O88" s="309"/>
      <c r="P88" s="311"/>
      <c r="Q88" s="309"/>
      <c r="R88" s="389"/>
      <c r="S88" s="394">
        <f t="shared" si="24"/>
        <v>0</v>
      </c>
      <c r="T88" s="395">
        <f t="shared" si="25"/>
      </c>
      <c r="U88" s="396">
        <f t="shared" si="26"/>
      </c>
      <c r="V88" s="282"/>
      <c r="W88" s="295">
        <f t="shared" si="27"/>
        <v>0</v>
      </c>
      <c r="X88" s="295">
        <f t="shared" si="28"/>
        <v>0</v>
      </c>
      <c r="Y88" s="295">
        <f t="shared" si="29"/>
        <v>0</v>
      </c>
      <c r="Z88" s="295">
        <f t="shared" si="30"/>
        <v>0</v>
      </c>
      <c r="AA88" s="295">
        <f t="shared" si="31"/>
        <v>0</v>
      </c>
    </row>
    <row r="89" spans="1:27" ht="12.75">
      <c r="A89" s="301"/>
      <c r="B89" s="303"/>
      <c r="C89" s="385">
        <f t="shared" si="23"/>
      </c>
      <c r="D89" s="385">
        <f t="shared" si="32"/>
      </c>
      <c r="E89" s="385">
        <f t="shared" si="33"/>
      </c>
      <c r="F89" s="385">
        <f t="shared" si="34"/>
      </c>
      <c r="G89" s="280">
        <f t="shared" si="35"/>
      </c>
      <c r="H89" s="308"/>
      <c r="I89" s="309"/>
      <c r="J89" s="310"/>
      <c r="K89" s="309"/>
      <c r="L89" s="376"/>
      <c r="M89" s="309"/>
      <c r="N89" s="311"/>
      <c r="O89" s="309"/>
      <c r="P89" s="311"/>
      <c r="Q89" s="309"/>
      <c r="R89" s="389"/>
      <c r="S89" s="394">
        <f t="shared" si="24"/>
        <v>0</v>
      </c>
      <c r="T89" s="395">
        <f t="shared" si="25"/>
      </c>
      <c r="U89" s="396">
        <f t="shared" si="26"/>
      </c>
      <c r="V89" s="282"/>
      <c r="W89" s="295">
        <f t="shared" si="27"/>
        <v>0</v>
      </c>
      <c r="X89" s="295">
        <f t="shared" si="28"/>
        <v>0</v>
      </c>
      <c r="Y89" s="295">
        <f t="shared" si="29"/>
        <v>0</v>
      </c>
      <c r="Z89" s="295">
        <f t="shared" si="30"/>
        <v>0</v>
      </c>
      <c r="AA89" s="295">
        <f t="shared" si="31"/>
        <v>0</v>
      </c>
    </row>
    <row r="90" spans="1:27" ht="12.75">
      <c r="A90" s="301"/>
      <c r="B90" s="303"/>
      <c r="C90" s="385">
        <f t="shared" si="23"/>
      </c>
      <c r="D90" s="385">
        <f t="shared" si="32"/>
      </c>
      <c r="E90" s="385">
        <f t="shared" si="33"/>
      </c>
      <c r="F90" s="385">
        <f t="shared" si="34"/>
      </c>
      <c r="G90" s="280">
        <f t="shared" si="35"/>
      </c>
      <c r="H90" s="308"/>
      <c r="I90" s="309"/>
      <c r="J90" s="310"/>
      <c r="K90" s="309"/>
      <c r="L90" s="376"/>
      <c r="M90" s="309"/>
      <c r="N90" s="311"/>
      <c r="O90" s="309"/>
      <c r="P90" s="311"/>
      <c r="Q90" s="309"/>
      <c r="R90" s="389"/>
      <c r="S90" s="394">
        <f t="shared" si="24"/>
        <v>0</v>
      </c>
      <c r="T90" s="395">
        <f t="shared" si="25"/>
      </c>
      <c r="U90" s="396">
        <f t="shared" si="26"/>
      </c>
      <c r="V90" s="282"/>
      <c r="W90" s="295">
        <f t="shared" si="27"/>
        <v>0</v>
      </c>
      <c r="X90" s="295">
        <f t="shared" si="28"/>
        <v>0</v>
      </c>
      <c r="Y90" s="295">
        <f t="shared" si="29"/>
        <v>0</v>
      </c>
      <c r="Z90" s="295">
        <f t="shared" si="30"/>
        <v>0</v>
      </c>
      <c r="AA90" s="295">
        <f t="shared" si="31"/>
        <v>0</v>
      </c>
    </row>
    <row r="91" spans="1:27" ht="12.75">
      <c r="A91" s="301"/>
      <c r="B91" s="303"/>
      <c r="C91" s="385">
        <f t="shared" si="23"/>
      </c>
      <c r="D91" s="385">
        <f t="shared" si="32"/>
      </c>
      <c r="E91" s="385">
        <f t="shared" si="33"/>
      </c>
      <c r="F91" s="385">
        <f t="shared" si="34"/>
      </c>
      <c r="G91" s="280">
        <f t="shared" si="35"/>
      </c>
      <c r="H91" s="308"/>
      <c r="I91" s="309"/>
      <c r="J91" s="310"/>
      <c r="K91" s="309"/>
      <c r="L91" s="376"/>
      <c r="M91" s="309"/>
      <c r="N91" s="311"/>
      <c r="O91" s="309"/>
      <c r="P91" s="311"/>
      <c r="Q91" s="309"/>
      <c r="R91" s="389"/>
      <c r="S91" s="394">
        <f t="shared" si="24"/>
        <v>0</v>
      </c>
      <c r="T91" s="395">
        <f t="shared" si="25"/>
      </c>
      <c r="U91" s="396">
        <f t="shared" si="26"/>
      </c>
      <c r="V91" s="282"/>
      <c r="W91" s="295">
        <f t="shared" si="27"/>
        <v>0</v>
      </c>
      <c r="X91" s="295">
        <f t="shared" si="28"/>
        <v>0</v>
      </c>
      <c r="Y91" s="295">
        <f t="shared" si="29"/>
        <v>0</v>
      </c>
      <c r="Z91" s="295">
        <f t="shared" si="30"/>
        <v>0</v>
      </c>
      <c r="AA91" s="295">
        <f t="shared" si="31"/>
        <v>0</v>
      </c>
    </row>
    <row r="92" spans="1:27" ht="12.75">
      <c r="A92" s="301"/>
      <c r="B92" s="303"/>
      <c r="C92" s="385">
        <f t="shared" si="23"/>
      </c>
      <c r="D92" s="385">
        <f t="shared" si="32"/>
      </c>
      <c r="E92" s="385">
        <f t="shared" si="33"/>
      </c>
      <c r="F92" s="385">
        <f t="shared" si="34"/>
      </c>
      <c r="G92" s="280">
        <f t="shared" si="35"/>
      </c>
      <c r="H92" s="308"/>
      <c r="I92" s="309"/>
      <c r="J92" s="310"/>
      <c r="K92" s="309"/>
      <c r="L92" s="376"/>
      <c r="M92" s="309"/>
      <c r="N92" s="311"/>
      <c r="O92" s="309"/>
      <c r="P92" s="311"/>
      <c r="Q92" s="309"/>
      <c r="R92" s="389"/>
      <c r="S92" s="394">
        <f t="shared" si="24"/>
        <v>0</v>
      </c>
      <c r="T92" s="395">
        <f t="shared" si="25"/>
      </c>
      <c r="U92" s="396">
        <f t="shared" si="26"/>
      </c>
      <c r="V92" s="282"/>
      <c r="W92" s="295">
        <f t="shared" si="27"/>
        <v>0</v>
      </c>
      <c r="X92" s="295">
        <f t="shared" si="28"/>
        <v>0</v>
      </c>
      <c r="Y92" s="295">
        <f t="shared" si="29"/>
        <v>0</v>
      </c>
      <c r="Z92" s="295">
        <f t="shared" si="30"/>
        <v>0</v>
      </c>
      <c r="AA92" s="295">
        <f t="shared" si="31"/>
        <v>0</v>
      </c>
    </row>
    <row r="93" spans="1:27" ht="12.75">
      <c r="A93" s="301"/>
      <c r="B93" s="303"/>
      <c r="C93" s="385">
        <f t="shared" si="23"/>
      </c>
      <c r="D93" s="385">
        <f t="shared" si="32"/>
      </c>
      <c r="E93" s="385">
        <f t="shared" si="33"/>
      </c>
      <c r="F93" s="385">
        <f t="shared" si="34"/>
      </c>
      <c r="G93" s="280">
        <f t="shared" si="35"/>
      </c>
      <c r="H93" s="308"/>
      <c r="I93" s="309"/>
      <c r="J93" s="310"/>
      <c r="K93" s="309"/>
      <c r="L93" s="376"/>
      <c r="M93" s="309"/>
      <c r="N93" s="311"/>
      <c r="O93" s="309"/>
      <c r="P93" s="311"/>
      <c r="Q93" s="309"/>
      <c r="R93" s="389"/>
      <c r="S93" s="394">
        <f t="shared" si="24"/>
        <v>0</v>
      </c>
      <c r="T93" s="395">
        <f t="shared" si="25"/>
      </c>
      <c r="U93" s="396">
        <f t="shared" si="26"/>
      </c>
      <c r="V93" s="282"/>
      <c r="W93" s="295">
        <f t="shared" si="27"/>
        <v>0</v>
      </c>
      <c r="X93" s="295">
        <f t="shared" si="28"/>
        <v>0</v>
      </c>
      <c r="Y93" s="295">
        <f t="shared" si="29"/>
        <v>0</v>
      </c>
      <c r="Z93" s="295">
        <f t="shared" si="30"/>
        <v>0</v>
      </c>
      <c r="AA93" s="295">
        <f t="shared" si="31"/>
        <v>0</v>
      </c>
    </row>
    <row r="94" spans="1:27" ht="12.75">
      <c r="A94" s="301"/>
      <c r="B94" s="303"/>
      <c r="C94" s="385">
        <f t="shared" si="23"/>
      </c>
      <c r="D94" s="385">
        <f t="shared" si="32"/>
      </c>
      <c r="E94" s="385">
        <f t="shared" si="33"/>
      </c>
      <c r="F94" s="385">
        <f t="shared" si="34"/>
      </c>
      <c r="G94" s="280">
        <f t="shared" si="35"/>
      </c>
      <c r="H94" s="308"/>
      <c r="I94" s="309"/>
      <c r="J94" s="310"/>
      <c r="K94" s="309"/>
      <c r="L94" s="376"/>
      <c r="M94" s="309"/>
      <c r="N94" s="311"/>
      <c r="O94" s="309"/>
      <c r="P94" s="311"/>
      <c r="Q94" s="309"/>
      <c r="R94" s="389"/>
      <c r="S94" s="394">
        <f t="shared" si="24"/>
        <v>0</v>
      </c>
      <c r="T94" s="395">
        <f t="shared" si="25"/>
      </c>
      <c r="U94" s="396">
        <f t="shared" si="26"/>
      </c>
      <c r="V94" s="282"/>
      <c r="W94" s="295">
        <f t="shared" si="27"/>
        <v>0</v>
      </c>
      <c r="X94" s="295">
        <f t="shared" si="28"/>
        <v>0</v>
      </c>
      <c r="Y94" s="295">
        <f t="shared" si="29"/>
        <v>0</v>
      </c>
      <c r="Z94" s="295">
        <f t="shared" si="30"/>
        <v>0</v>
      </c>
      <c r="AA94" s="295">
        <f t="shared" si="31"/>
        <v>0</v>
      </c>
    </row>
    <row r="95" spans="1:27" ht="12.75">
      <c r="A95" s="301"/>
      <c r="B95" s="303"/>
      <c r="C95" s="385">
        <f t="shared" si="23"/>
      </c>
      <c r="D95" s="385">
        <f t="shared" si="32"/>
      </c>
      <c r="E95" s="385">
        <f t="shared" si="33"/>
      </c>
      <c r="F95" s="385">
        <f t="shared" si="34"/>
      </c>
      <c r="G95" s="280">
        <f t="shared" si="35"/>
      </c>
      <c r="H95" s="308"/>
      <c r="I95" s="309"/>
      <c r="J95" s="310"/>
      <c r="K95" s="309"/>
      <c r="L95" s="376"/>
      <c r="M95" s="309"/>
      <c r="N95" s="311"/>
      <c r="O95" s="309"/>
      <c r="P95" s="311"/>
      <c r="Q95" s="309"/>
      <c r="R95" s="389"/>
      <c r="S95" s="394">
        <f t="shared" si="24"/>
        <v>0</v>
      </c>
      <c r="T95" s="395">
        <f t="shared" si="25"/>
      </c>
      <c r="U95" s="396">
        <f t="shared" si="26"/>
      </c>
      <c r="V95" s="282"/>
      <c r="W95" s="295">
        <f t="shared" si="27"/>
        <v>0</v>
      </c>
      <c r="X95" s="295">
        <f t="shared" si="28"/>
        <v>0</v>
      </c>
      <c r="Y95" s="295">
        <f t="shared" si="29"/>
        <v>0</v>
      </c>
      <c r="Z95" s="295">
        <f t="shared" si="30"/>
        <v>0</v>
      </c>
      <c r="AA95" s="295">
        <f t="shared" si="31"/>
        <v>0</v>
      </c>
    </row>
    <row r="96" spans="1:27" ht="12.75">
      <c r="A96" s="301"/>
      <c r="B96" s="303"/>
      <c r="C96" s="385">
        <f t="shared" si="23"/>
      </c>
      <c r="D96" s="385">
        <f t="shared" si="32"/>
      </c>
      <c r="E96" s="385">
        <f t="shared" si="33"/>
      </c>
      <c r="F96" s="385">
        <f t="shared" si="34"/>
      </c>
      <c r="G96" s="280">
        <f t="shared" si="35"/>
      </c>
      <c r="H96" s="308"/>
      <c r="I96" s="309"/>
      <c r="J96" s="310"/>
      <c r="K96" s="309"/>
      <c r="L96" s="376"/>
      <c r="M96" s="309"/>
      <c r="N96" s="311"/>
      <c r="O96" s="309"/>
      <c r="P96" s="311"/>
      <c r="Q96" s="309"/>
      <c r="R96" s="389"/>
      <c r="S96" s="394">
        <f t="shared" si="24"/>
        <v>0</v>
      </c>
      <c r="T96" s="395">
        <f t="shared" si="25"/>
      </c>
      <c r="U96" s="396">
        <f t="shared" si="26"/>
      </c>
      <c r="V96" s="282"/>
      <c r="W96" s="295">
        <f t="shared" si="27"/>
        <v>0</v>
      </c>
      <c r="X96" s="295">
        <f t="shared" si="28"/>
        <v>0</v>
      </c>
      <c r="Y96" s="295">
        <f t="shared" si="29"/>
        <v>0</v>
      </c>
      <c r="Z96" s="295">
        <f t="shared" si="30"/>
        <v>0</v>
      </c>
      <c r="AA96" s="295">
        <f t="shared" si="31"/>
        <v>0</v>
      </c>
    </row>
    <row r="97" spans="1:27" ht="12.75">
      <c r="A97" s="301"/>
      <c r="B97" s="303"/>
      <c r="C97" s="385">
        <f t="shared" si="23"/>
      </c>
      <c r="D97" s="385">
        <f t="shared" si="32"/>
      </c>
      <c r="E97" s="385">
        <f t="shared" si="33"/>
      </c>
      <c r="F97" s="385">
        <f t="shared" si="34"/>
      </c>
      <c r="G97" s="280">
        <f t="shared" si="35"/>
      </c>
      <c r="H97" s="308"/>
      <c r="I97" s="309"/>
      <c r="J97" s="310"/>
      <c r="K97" s="309"/>
      <c r="L97" s="376"/>
      <c r="M97" s="309"/>
      <c r="N97" s="311"/>
      <c r="O97" s="309"/>
      <c r="P97" s="311"/>
      <c r="Q97" s="309"/>
      <c r="R97" s="389"/>
      <c r="S97" s="394">
        <f t="shared" si="24"/>
        <v>0</v>
      </c>
      <c r="T97" s="395">
        <f t="shared" si="25"/>
      </c>
      <c r="U97" s="396">
        <f t="shared" si="26"/>
      </c>
      <c r="V97" s="282"/>
      <c r="W97" s="295">
        <f t="shared" si="27"/>
        <v>0</v>
      </c>
      <c r="X97" s="295">
        <f t="shared" si="28"/>
        <v>0</v>
      </c>
      <c r="Y97" s="295">
        <f t="shared" si="29"/>
        <v>0</v>
      </c>
      <c r="Z97" s="295">
        <f t="shared" si="30"/>
        <v>0</v>
      </c>
      <c r="AA97" s="295">
        <f t="shared" si="31"/>
        <v>0</v>
      </c>
    </row>
    <row r="98" spans="1:27" ht="12.75">
      <c r="A98" s="301"/>
      <c r="B98" s="303"/>
      <c r="C98" s="385">
        <f t="shared" si="23"/>
      </c>
      <c r="D98" s="385">
        <f t="shared" si="32"/>
      </c>
      <c r="E98" s="385">
        <f t="shared" si="33"/>
      </c>
      <c r="F98" s="385">
        <f t="shared" si="34"/>
      </c>
      <c r="G98" s="280">
        <f t="shared" si="35"/>
      </c>
      <c r="H98" s="308"/>
      <c r="I98" s="309"/>
      <c r="J98" s="310"/>
      <c r="K98" s="309"/>
      <c r="L98" s="376"/>
      <c r="M98" s="309"/>
      <c r="N98" s="311"/>
      <c r="O98" s="309"/>
      <c r="P98" s="311"/>
      <c r="Q98" s="309"/>
      <c r="R98" s="389"/>
      <c r="S98" s="394">
        <f t="shared" si="24"/>
        <v>0</v>
      </c>
      <c r="T98" s="395">
        <f t="shared" si="25"/>
      </c>
      <c r="U98" s="396">
        <f t="shared" si="26"/>
      </c>
      <c r="V98" s="282"/>
      <c r="W98" s="295">
        <f t="shared" si="27"/>
        <v>0</v>
      </c>
      <c r="X98" s="295">
        <f t="shared" si="28"/>
        <v>0</v>
      </c>
      <c r="Y98" s="295">
        <f t="shared" si="29"/>
        <v>0</v>
      </c>
      <c r="Z98" s="295">
        <f t="shared" si="30"/>
        <v>0</v>
      </c>
      <c r="AA98" s="295">
        <f t="shared" si="31"/>
        <v>0</v>
      </c>
    </row>
    <row r="99" spans="1:27" ht="12.75">
      <c r="A99" s="301"/>
      <c r="B99" s="303"/>
      <c r="C99" s="385">
        <f t="shared" si="23"/>
      </c>
      <c r="D99" s="385">
        <f t="shared" si="32"/>
      </c>
      <c r="E99" s="385">
        <f t="shared" si="33"/>
      </c>
      <c r="F99" s="385">
        <f t="shared" si="34"/>
      </c>
      <c r="G99" s="280">
        <f t="shared" si="35"/>
      </c>
      <c r="H99" s="308"/>
      <c r="I99" s="309"/>
      <c r="J99" s="310"/>
      <c r="K99" s="309"/>
      <c r="L99" s="376"/>
      <c r="M99" s="309"/>
      <c r="N99" s="311"/>
      <c r="O99" s="309"/>
      <c r="P99" s="311"/>
      <c r="Q99" s="309"/>
      <c r="R99" s="389"/>
      <c r="S99" s="394">
        <f t="shared" si="24"/>
        <v>0</v>
      </c>
      <c r="T99" s="395">
        <f t="shared" si="25"/>
      </c>
      <c r="U99" s="396">
        <f t="shared" si="26"/>
      </c>
      <c r="V99" s="282"/>
      <c r="W99" s="295">
        <f t="shared" si="27"/>
        <v>0</v>
      </c>
      <c r="X99" s="295">
        <f t="shared" si="28"/>
        <v>0</v>
      </c>
      <c r="Y99" s="295">
        <f t="shared" si="29"/>
        <v>0</v>
      </c>
      <c r="Z99" s="295">
        <f t="shared" si="30"/>
        <v>0</v>
      </c>
      <c r="AA99" s="295">
        <f t="shared" si="31"/>
        <v>0</v>
      </c>
    </row>
    <row r="100" spans="1:27" ht="12.75">
      <c r="A100" s="301"/>
      <c r="B100" s="303"/>
      <c r="C100" s="385">
        <f t="shared" si="23"/>
      </c>
      <c r="D100" s="385">
        <f t="shared" si="32"/>
      </c>
      <c r="E100" s="385">
        <f t="shared" si="33"/>
      </c>
      <c r="F100" s="385">
        <f t="shared" si="34"/>
      </c>
      <c r="G100" s="280">
        <f t="shared" si="35"/>
      </c>
      <c r="H100" s="308"/>
      <c r="I100" s="309"/>
      <c r="J100" s="310"/>
      <c r="K100" s="309"/>
      <c r="L100" s="376"/>
      <c r="M100" s="309"/>
      <c r="N100" s="311"/>
      <c r="O100" s="309"/>
      <c r="P100" s="311"/>
      <c r="Q100" s="309"/>
      <c r="R100" s="389"/>
      <c r="S100" s="394">
        <f t="shared" si="24"/>
        <v>0</v>
      </c>
      <c r="T100" s="395">
        <f t="shared" si="25"/>
      </c>
      <c r="U100" s="396">
        <f t="shared" si="26"/>
      </c>
      <c r="V100" s="282"/>
      <c r="W100" s="295">
        <f t="shared" si="27"/>
        <v>0</v>
      </c>
      <c r="X100" s="295">
        <f t="shared" si="28"/>
        <v>0</v>
      </c>
      <c r="Y100" s="295">
        <f t="shared" si="29"/>
        <v>0</v>
      </c>
      <c r="Z100" s="295">
        <f t="shared" si="30"/>
        <v>0</v>
      </c>
      <c r="AA100" s="295">
        <f t="shared" si="31"/>
        <v>0</v>
      </c>
    </row>
    <row r="101" spans="1:27" ht="12.75">
      <c r="A101" s="301"/>
      <c r="B101" s="303"/>
      <c r="C101" s="385">
        <f t="shared" si="23"/>
      </c>
      <c r="D101" s="385">
        <f t="shared" si="32"/>
      </c>
      <c r="E101" s="385">
        <f t="shared" si="33"/>
      </c>
      <c r="F101" s="385">
        <f t="shared" si="34"/>
      </c>
      <c r="G101" s="280">
        <f t="shared" si="35"/>
      </c>
      <c r="H101" s="308"/>
      <c r="I101" s="309"/>
      <c r="J101" s="310"/>
      <c r="K101" s="309"/>
      <c r="L101" s="376"/>
      <c r="M101" s="309"/>
      <c r="N101" s="311"/>
      <c r="O101" s="309"/>
      <c r="P101" s="311"/>
      <c r="Q101" s="309"/>
      <c r="R101" s="389"/>
      <c r="S101" s="394">
        <f t="shared" si="24"/>
        <v>0</v>
      </c>
      <c r="T101" s="395">
        <f t="shared" si="25"/>
      </c>
      <c r="U101" s="396">
        <f t="shared" si="26"/>
      </c>
      <c r="V101" s="282"/>
      <c r="W101" s="295">
        <f t="shared" si="27"/>
        <v>0</v>
      </c>
      <c r="X101" s="295">
        <f t="shared" si="28"/>
        <v>0</v>
      </c>
      <c r="Y101" s="295">
        <f t="shared" si="29"/>
        <v>0</v>
      </c>
      <c r="Z101" s="295">
        <f t="shared" si="30"/>
        <v>0</v>
      </c>
      <c r="AA101" s="295">
        <f t="shared" si="31"/>
        <v>0</v>
      </c>
    </row>
    <row r="102" spans="1:27" ht="12.75">
      <c r="A102" s="301"/>
      <c r="B102" s="303"/>
      <c r="C102" s="385">
        <f t="shared" si="23"/>
      </c>
      <c r="D102" s="385">
        <f t="shared" si="32"/>
      </c>
      <c r="E102" s="385">
        <f t="shared" si="33"/>
      </c>
      <c r="F102" s="385">
        <f t="shared" si="34"/>
      </c>
      <c r="G102" s="280">
        <f t="shared" si="35"/>
      </c>
      <c r="H102" s="308"/>
      <c r="I102" s="309"/>
      <c r="J102" s="310"/>
      <c r="K102" s="309"/>
      <c r="L102" s="376"/>
      <c r="M102" s="309"/>
      <c r="N102" s="311"/>
      <c r="O102" s="309"/>
      <c r="P102" s="311"/>
      <c r="Q102" s="309"/>
      <c r="R102" s="389"/>
      <c r="S102" s="394">
        <f t="shared" si="24"/>
        <v>0</v>
      </c>
      <c r="T102" s="395">
        <f t="shared" si="25"/>
      </c>
      <c r="U102" s="396">
        <f t="shared" si="26"/>
      </c>
      <c r="V102" s="282"/>
      <c r="W102" s="295">
        <f t="shared" si="27"/>
        <v>0</v>
      </c>
      <c r="X102" s="295">
        <f t="shared" si="28"/>
        <v>0</v>
      </c>
      <c r="Y102" s="295">
        <f t="shared" si="29"/>
        <v>0</v>
      </c>
      <c r="Z102" s="295">
        <f t="shared" si="30"/>
        <v>0</v>
      </c>
      <c r="AA102" s="295">
        <f t="shared" si="31"/>
        <v>0</v>
      </c>
    </row>
    <row r="103" spans="1:27" ht="12.75">
      <c r="A103" s="301"/>
      <c r="B103" s="303"/>
      <c r="C103" s="385">
        <f t="shared" si="23"/>
      </c>
      <c r="D103" s="385">
        <f t="shared" si="32"/>
      </c>
      <c r="E103" s="385">
        <f t="shared" si="33"/>
      </c>
      <c r="F103" s="385">
        <f t="shared" si="34"/>
      </c>
      <c r="G103" s="280">
        <f t="shared" si="35"/>
      </c>
      <c r="H103" s="308"/>
      <c r="I103" s="309"/>
      <c r="J103" s="310"/>
      <c r="K103" s="309"/>
      <c r="L103" s="376"/>
      <c r="M103" s="309"/>
      <c r="N103" s="311"/>
      <c r="O103" s="309"/>
      <c r="P103" s="311"/>
      <c r="Q103" s="309"/>
      <c r="R103" s="389"/>
      <c r="S103" s="394">
        <f t="shared" si="24"/>
        <v>0</v>
      </c>
      <c r="T103" s="395">
        <f t="shared" si="25"/>
      </c>
      <c r="U103" s="396">
        <f t="shared" si="26"/>
      </c>
      <c r="V103" s="282"/>
      <c r="W103" s="295">
        <f t="shared" si="27"/>
        <v>0</v>
      </c>
      <c r="X103" s="295">
        <f t="shared" si="28"/>
        <v>0</v>
      </c>
      <c r="Y103" s="295">
        <f t="shared" si="29"/>
        <v>0</v>
      </c>
      <c r="Z103" s="295">
        <f t="shared" si="30"/>
        <v>0</v>
      </c>
      <c r="AA103" s="295">
        <f t="shared" si="31"/>
        <v>0</v>
      </c>
    </row>
    <row r="104" spans="1:27" ht="12.75">
      <c r="A104" s="301"/>
      <c r="B104" s="303"/>
      <c r="C104" s="385">
        <f t="shared" si="23"/>
      </c>
      <c r="D104" s="385">
        <f t="shared" si="32"/>
      </c>
      <c r="E104" s="385">
        <f t="shared" si="33"/>
      </c>
      <c r="F104" s="385">
        <f t="shared" si="34"/>
      </c>
      <c r="G104" s="280">
        <f t="shared" si="35"/>
      </c>
      <c r="H104" s="308"/>
      <c r="I104" s="309"/>
      <c r="J104" s="310"/>
      <c r="K104" s="309"/>
      <c r="L104" s="376"/>
      <c r="M104" s="309"/>
      <c r="N104" s="311"/>
      <c r="O104" s="309"/>
      <c r="P104" s="311"/>
      <c r="Q104" s="309"/>
      <c r="R104" s="389"/>
      <c r="S104" s="394">
        <f t="shared" si="24"/>
        <v>0</v>
      </c>
      <c r="T104" s="395">
        <f t="shared" si="25"/>
      </c>
      <c r="U104" s="396">
        <f t="shared" si="26"/>
      </c>
      <c r="V104" s="282"/>
      <c r="W104" s="295">
        <f t="shared" si="27"/>
        <v>0</v>
      </c>
      <c r="X104" s="295">
        <f t="shared" si="28"/>
        <v>0</v>
      </c>
      <c r="Y104" s="295">
        <f t="shared" si="29"/>
        <v>0</v>
      </c>
      <c r="Z104" s="295">
        <f t="shared" si="30"/>
        <v>0</v>
      </c>
      <c r="AA104" s="295">
        <f t="shared" si="31"/>
        <v>0</v>
      </c>
    </row>
    <row r="105" spans="1:27" ht="12.75">
      <c r="A105" s="301"/>
      <c r="B105" s="303"/>
      <c r="C105" s="385">
        <f t="shared" si="23"/>
      </c>
      <c r="D105" s="385">
        <f t="shared" si="32"/>
      </c>
      <c r="E105" s="385">
        <f t="shared" si="33"/>
      </c>
      <c r="F105" s="385">
        <f t="shared" si="34"/>
      </c>
      <c r="G105" s="280">
        <f t="shared" si="35"/>
      </c>
      <c r="H105" s="308"/>
      <c r="I105" s="309"/>
      <c r="J105" s="310"/>
      <c r="K105" s="309"/>
      <c r="L105" s="376"/>
      <c r="M105" s="309"/>
      <c r="N105" s="311"/>
      <c r="O105" s="309"/>
      <c r="P105" s="311"/>
      <c r="Q105" s="309"/>
      <c r="R105" s="389"/>
      <c r="S105" s="394">
        <f t="shared" si="24"/>
        <v>0</v>
      </c>
      <c r="T105" s="395">
        <f t="shared" si="25"/>
      </c>
      <c r="U105" s="396">
        <f t="shared" si="26"/>
      </c>
      <c r="V105" s="282"/>
      <c r="W105" s="295">
        <f t="shared" si="27"/>
        <v>0</v>
      </c>
      <c r="X105" s="295">
        <f t="shared" si="28"/>
        <v>0</v>
      </c>
      <c r="Y105" s="295">
        <f t="shared" si="29"/>
        <v>0</v>
      </c>
      <c r="Z105" s="295">
        <f t="shared" si="30"/>
        <v>0</v>
      </c>
      <c r="AA105" s="295">
        <f t="shared" si="31"/>
        <v>0</v>
      </c>
    </row>
    <row r="106" spans="1:27" ht="12.75">
      <c r="A106" s="301"/>
      <c r="B106" s="303"/>
      <c r="C106" s="385">
        <f t="shared" si="23"/>
      </c>
      <c r="D106" s="385">
        <f t="shared" si="32"/>
      </c>
      <c r="E106" s="385">
        <f t="shared" si="33"/>
      </c>
      <c r="F106" s="385">
        <f t="shared" si="34"/>
      </c>
      <c r="G106" s="280">
        <f t="shared" si="35"/>
      </c>
      <c r="H106" s="308"/>
      <c r="I106" s="309"/>
      <c r="J106" s="310"/>
      <c r="K106" s="309"/>
      <c r="L106" s="376"/>
      <c r="M106" s="309"/>
      <c r="N106" s="311"/>
      <c r="O106" s="309"/>
      <c r="P106" s="311"/>
      <c r="Q106" s="309"/>
      <c r="R106" s="389"/>
      <c r="S106" s="394">
        <f t="shared" si="24"/>
        <v>0</v>
      </c>
      <c r="T106" s="395">
        <f t="shared" si="25"/>
      </c>
      <c r="U106" s="396">
        <f t="shared" si="26"/>
      </c>
      <c r="V106" s="282"/>
      <c r="W106" s="295">
        <f t="shared" si="27"/>
        <v>0</v>
      </c>
      <c r="X106" s="295">
        <f t="shared" si="28"/>
        <v>0</v>
      </c>
      <c r="Y106" s="295">
        <f t="shared" si="29"/>
        <v>0</v>
      </c>
      <c r="Z106" s="295">
        <f t="shared" si="30"/>
        <v>0</v>
      </c>
      <c r="AA106" s="295">
        <f t="shared" si="31"/>
        <v>0</v>
      </c>
    </row>
    <row r="107" spans="1:27" ht="12.75">
      <c r="A107" s="301"/>
      <c r="B107" s="303"/>
      <c r="C107" s="385">
        <f t="shared" si="23"/>
      </c>
      <c r="D107" s="385">
        <f t="shared" si="32"/>
      </c>
      <c r="E107" s="385">
        <f t="shared" si="33"/>
      </c>
      <c r="F107" s="385">
        <f t="shared" si="34"/>
      </c>
      <c r="G107" s="280">
        <f t="shared" si="35"/>
      </c>
      <c r="H107" s="308"/>
      <c r="I107" s="309"/>
      <c r="J107" s="310"/>
      <c r="K107" s="309"/>
      <c r="L107" s="376"/>
      <c r="M107" s="309"/>
      <c r="N107" s="311"/>
      <c r="O107" s="309"/>
      <c r="P107" s="311"/>
      <c r="Q107" s="309"/>
      <c r="R107" s="389"/>
      <c r="S107" s="394">
        <f t="shared" si="24"/>
        <v>0</v>
      </c>
      <c r="T107" s="395">
        <f t="shared" si="25"/>
      </c>
      <c r="U107" s="396">
        <f t="shared" si="26"/>
      </c>
      <c r="V107" s="282"/>
      <c r="W107" s="295">
        <f t="shared" si="27"/>
        <v>0</v>
      </c>
      <c r="X107" s="295">
        <f t="shared" si="28"/>
        <v>0</v>
      </c>
      <c r="Y107" s="295">
        <f t="shared" si="29"/>
        <v>0</v>
      </c>
      <c r="Z107" s="295">
        <f t="shared" si="30"/>
        <v>0</v>
      </c>
      <c r="AA107" s="295">
        <f t="shared" si="31"/>
        <v>0</v>
      </c>
    </row>
    <row r="108" spans="1:27" ht="12.75">
      <c r="A108" s="301"/>
      <c r="B108" s="303"/>
      <c r="C108" s="385">
        <f t="shared" si="23"/>
      </c>
      <c r="D108" s="385">
        <f t="shared" si="32"/>
      </c>
      <c r="E108" s="385">
        <f t="shared" si="33"/>
      </c>
      <c r="F108" s="385">
        <f t="shared" si="34"/>
      </c>
      <c r="G108" s="280">
        <f t="shared" si="35"/>
      </c>
      <c r="H108" s="308"/>
      <c r="I108" s="309"/>
      <c r="J108" s="310"/>
      <c r="K108" s="309"/>
      <c r="L108" s="376"/>
      <c r="M108" s="309"/>
      <c r="N108" s="311"/>
      <c r="O108" s="309"/>
      <c r="P108" s="311"/>
      <c r="Q108" s="309"/>
      <c r="R108" s="389"/>
      <c r="S108" s="394">
        <f t="shared" si="24"/>
        <v>0</v>
      </c>
      <c r="T108" s="395">
        <f t="shared" si="25"/>
      </c>
      <c r="U108" s="396">
        <f t="shared" si="26"/>
      </c>
      <c r="V108" s="282"/>
      <c r="W108" s="295">
        <f t="shared" si="27"/>
        <v>0</v>
      </c>
      <c r="X108" s="295">
        <f t="shared" si="28"/>
        <v>0</v>
      </c>
      <c r="Y108" s="295">
        <f t="shared" si="29"/>
        <v>0</v>
      </c>
      <c r="Z108" s="295">
        <f t="shared" si="30"/>
        <v>0</v>
      </c>
      <c r="AA108" s="295">
        <f t="shared" si="31"/>
        <v>0</v>
      </c>
    </row>
    <row r="109" spans="1:27" ht="12.75">
      <c r="A109" s="301"/>
      <c r="B109" s="303"/>
      <c r="C109" s="385">
        <f t="shared" si="23"/>
      </c>
      <c r="D109" s="385">
        <f t="shared" si="32"/>
      </c>
      <c r="E109" s="385">
        <f t="shared" si="33"/>
      </c>
      <c r="F109" s="385">
        <f t="shared" si="34"/>
      </c>
      <c r="G109" s="280">
        <f t="shared" si="35"/>
      </c>
      <c r="H109" s="308"/>
      <c r="I109" s="309"/>
      <c r="J109" s="310"/>
      <c r="K109" s="309"/>
      <c r="L109" s="376"/>
      <c r="M109" s="309"/>
      <c r="N109" s="311"/>
      <c r="O109" s="309"/>
      <c r="P109" s="311"/>
      <c r="Q109" s="309"/>
      <c r="R109" s="389"/>
      <c r="S109" s="394">
        <f t="shared" si="24"/>
        <v>0</v>
      </c>
      <c r="T109" s="395">
        <f t="shared" si="25"/>
      </c>
      <c r="U109" s="396">
        <f t="shared" si="26"/>
      </c>
      <c r="V109" s="282"/>
      <c r="W109" s="295">
        <f t="shared" si="27"/>
        <v>0</v>
      </c>
      <c r="X109" s="295">
        <f t="shared" si="28"/>
        <v>0</v>
      </c>
      <c r="Y109" s="295">
        <f t="shared" si="29"/>
        <v>0</v>
      </c>
      <c r="Z109" s="295">
        <f t="shared" si="30"/>
        <v>0</v>
      </c>
      <c r="AA109" s="295">
        <f t="shared" si="31"/>
        <v>0</v>
      </c>
    </row>
    <row r="110" spans="1:27" ht="13.5" thickBot="1">
      <c r="A110" s="301"/>
      <c r="B110" s="303"/>
      <c r="C110" s="386">
        <f t="shared" si="23"/>
      </c>
      <c r="D110" s="386">
        <f t="shared" si="32"/>
      </c>
      <c r="E110" s="386">
        <f t="shared" si="33"/>
      </c>
      <c r="F110" s="386">
        <f t="shared" si="34"/>
      </c>
      <c r="G110" s="283">
        <f t="shared" si="35"/>
      </c>
      <c r="H110" s="308"/>
      <c r="I110" s="309"/>
      <c r="J110" s="310"/>
      <c r="K110" s="309"/>
      <c r="L110" s="376"/>
      <c r="M110" s="309"/>
      <c r="N110" s="311"/>
      <c r="O110" s="309"/>
      <c r="P110" s="311"/>
      <c r="Q110" s="309"/>
      <c r="R110" s="389"/>
      <c r="S110" s="397">
        <f t="shared" si="24"/>
        <v>0</v>
      </c>
      <c r="T110" s="398">
        <f t="shared" si="25"/>
      </c>
      <c r="U110" s="399">
        <f t="shared" si="26"/>
      </c>
      <c r="V110" s="284"/>
      <c r="W110" s="295">
        <f t="shared" si="27"/>
        <v>0</v>
      </c>
      <c r="X110" s="295">
        <f t="shared" si="28"/>
        <v>0</v>
      </c>
      <c r="Y110" s="295">
        <f t="shared" si="29"/>
        <v>0</v>
      </c>
      <c r="Z110" s="295">
        <f t="shared" si="30"/>
        <v>0</v>
      </c>
      <c r="AA110" s="295">
        <f t="shared" si="31"/>
        <v>0</v>
      </c>
    </row>
    <row r="111" spans="1:24" s="70" customFormat="1" ht="67.5" customHeight="1" thickTop="1">
      <c r="A111" s="268" t="s">
        <v>117</v>
      </c>
      <c r="B111" s="69"/>
      <c r="C111" s="78"/>
      <c r="D111" s="78"/>
      <c r="E111" s="78"/>
      <c r="F111" s="78"/>
      <c r="G111" s="78"/>
      <c r="H111" s="101"/>
      <c r="I111" s="318">
        <f>SUM(_7_8)</f>
        <v>0</v>
      </c>
      <c r="J111" s="102"/>
      <c r="K111" s="318">
        <f>SUM(_7_8__AND__1)</f>
        <v>0</v>
      </c>
      <c r="L111" s="102"/>
      <c r="M111" s="318">
        <f>SUM(inch)</f>
        <v>0</v>
      </c>
      <c r="N111" s="102"/>
      <c r="O111" s="318">
        <f>SUM(_1)</f>
        <v>0</v>
      </c>
      <c r="P111" s="102"/>
      <c r="Q111" s="318">
        <f>SUM(OTHER)</f>
        <v>0</v>
      </c>
      <c r="R111" s="102"/>
      <c r="S111" s="319">
        <f>SUM(Total_Growout_Clams_Harvested)</f>
        <v>0</v>
      </c>
      <c r="T111" s="103"/>
      <c r="U111" s="409">
        <f>SUM(Revenue)</f>
        <v>0</v>
      </c>
      <c r="V111" s="269"/>
      <c r="X111" s="18"/>
    </row>
    <row r="112" spans="1:24" s="70" customFormat="1" ht="60">
      <c r="A112" s="270" t="s">
        <v>116</v>
      </c>
      <c r="B112" s="71"/>
      <c r="C112" s="79"/>
      <c r="D112" s="79"/>
      <c r="E112" s="79"/>
      <c r="F112" s="79"/>
      <c r="G112" s="79"/>
      <c r="H112" s="99"/>
      <c r="I112" s="296"/>
      <c r="J112" s="320" t="str">
        <f>IF(I111=0,"no sales",H113/I111)</f>
        <v>no sales</v>
      </c>
      <c r="K112" s="296"/>
      <c r="L112" s="320" t="str">
        <f>IF(K111=0,"no sales",J113/K111)</f>
        <v>no sales</v>
      </c>
      <c r="M112" s="296"/>
      <c r="N112" s="320" t="str">
        <f>IF(M111=0,"no sales",L113/M111)</f>
        <v>no sales</v>
      </c>
      <c r="O112" s="296"/>
      <c r="P112" s="320" t="str">
        <f>IF(O111=0,"no sales",N113/O111)</f>
        <v>no sales</v>
      </c>
      <c r="Q112" s="296"/>
      <c r="R112" s="320" t="str">
        <f>IF(Q111=0,"no sales",P113/Q111)</f>
        <v>no sales</v>
      </c>
      <c r="S112" s="274"/>
      <c r="T112" s="100"/>
      <c r="U112" s="410"/>
      <c r="V112" s="271"/>
      <c r="X112" s="18"/>
    </row>
    <row r="113" spans="1:24" s="70" customFormat="1" ht="81.75" customHeight="1" thickBot="1">
      <c r="A113" s="272" t="s">
        <v>115</v>
      </c>
      <c r="B113" s="72"/>
      <c r="C113" s="80"/>
      <c r="D113" s="80"/>
      <c r="E113" s="80"/>
      <c r="F113" s="80"/>
      <c r="G113" s="80"/>
      <c r="H113" s="413">
        <f>SUM(W10:W110)</f>
        <v>0</v>
      </c>
      <c r="I113" s="414"/>
      <c r="J113" s="415">
        <f>SUM(X10:X110)</f>
        <v>0</v>
      </c>
      <c r="K113" s="415"/>
      <c r="L113" s="415">
        <f>SUM(Y10:Y110)</f>
        <v>0</v>
      </c>
      <c r="M113" s="415"/>
      <c r="N113" s="415">
        <f>SUM(Z10:Z110)</f>
        <v>0</v>
      </c>
      <c r="O113" s="415"/>
      <c r="P113" s="415">
        <f>SUM(AA10:AA110)</f>
        <v>0</v>
      </c>
      <c r="Q113" s="415"/>
      <c r="R113" s="416"/>
      <c r="S113" s="415"/>
      <c r="T113" s="104"/>
      <c r="U113" s="411"/>
      <c r="V113" s="273"/>
      <c r="X113" s="18"/>
    </row>
    <row r="114" ht="13.5" thickTop="1"/>
    <row r="115" ht="12.75"/>
    <row r="116" ht="12.75"/>
    <row r="117" ht="12.75"/>
    <row r="118" ht="12.75"/>
    <row r="119" ht="12.75"/>
    <row r="120" ht="12.75"/>
    <row r="121" ht="12.75"/>
  </sheetData>
  <sheetProtection sheet="1" objects="1" scenarios="1"/>
  <mergeCells count="8">
    <mergeCell ref="U111:U113"/>
    <mergeCell ref="I7:P7"/>
    <mergeCell ref="H113:I113"/>
    <mergeCell ref="J113:K113"/>
    <mergeCell ref="L113:M113"/>
    <mergeCell ref="N113:O113"/>
    <mergeCell ref="P113:Q113"/>
    <mergeCell ref="R113:S113"/>
  </mergeCells>
  <dataValidations count="1">
    <dataValidation type="list" allowBlank="1" showInputMessage="1" showErrorMessage="1" errorTitle="Incorrect Growout Location" error="Either choose a Growout Location from the drop down menu by scrolling through the list or enter a location previously assigned in the Growout Plants Module. Press the&lt;Delete&gt; key to clear the cell." sqref="B10:B110">
      <formula1>$AB$10:$AB$85</formula1>
    </dataValidation>
  </dataValidations>
  <hyperlinks>
    <hyperlink ref="A1:IV1" location="Shell!A1" display="Shell!A1"/>
    <hyperlink ref="V1" location="Shell!A1" display="Shell!A1"/>
  </hyperlinks>
  <printOptions/>
  <pageMargins left="0.75" right="0.75" top="1" bottom="1" header="0.5" footer="0.5"/>
  <pageSetup blackAndWhite="1" fitToHeight="3" fitToWidth="1" horizontalDpi="300" verticalDpi="300" orientation="landscape" scale="65" r:id="rId4"/>
  <drawing r:id="rId3"/>
  <legacyDrawing r:id="rId2"/>
</worksheet>
</file>

<file path=xl/worksheets/sheet8.xml><?xml version="1.0" encoding="utf-8"?>
<worksheet xmlns="http://schemas.openxmlformats.org/spreadsheetml/2006/main" xmlns:r="http://schemas.openxmlformats.org/officeDocument/2006/relationships">
  <sheetPr codeName="Sheet13"/>
  <dimension ref="A1:O28"/>
  <sheetViews>
    <sheetView workbookViewId="0" topLeftCell="A1">
      <selection activeCell="F58" sqref="F58"/>
    </sheetView>
  </sheetViews>
  <sheetFormatPr defaultColWidth="9.140625" defaultRowHeight="12.75"/>
  <cols>
    <col min="1" max="1" width="9.140625" style="1" customWidth="1"/>
    <col min="2" max="2" width="25.28125" style="1" customWidth="1"/>
    <col min="3" max="3" width="27.140625" style="1" customWidth="1"/>
    <col min="4" max="4" width="10.28125" style="1" bestFit="1" customWidth="1"/>
    <col min="5" max="16384" width="9.140625" style="1" customWidth="1"/>
  </cols>
  <sheetData>
    <row r="1" spans="1:14" s="6" customFormat="1" ht="60" customHeight="1">
      <c r="A1" s="34" t="s">
        <v>19</v>
      </c>
      <c r="I1" s="9"/>
      <c r="J1" s="34"/>
      <c r="K1" s="18"/>
      <c r="L1" s="34"/>
      <c r="M1" s="34"/>
      <c r="N1" s="34"/>
    </row>
    <row r="2" spans="9:14" ht="12.75">
      <c r="I2" s="32"/>
      <c r="J2" s="18"/>
      <c r="K2" s="18"/>
      <c r="L2" s="18"/>
      <c r="M2" s="18"/>
      <c r="N2" s="18"/>
    </row>
    <row r="3" spans="2:15" ht="12.75">
      <c r="B3" s="1">
        <f>'BH'!B6</f>
        <v>0</v>
      </c>
      <c r="J3" s="32"/>
      <c r="K3" s="18"/>
      <c r="L3" s="18"/>
      <c r="M3" s="18"/>
      <c r="N3" s="18"/>
      <c r="O3" s="18"/>
    </row>
    <row r="4" spans="2:15" ht="12.75">
      <c r="B4" s="22">
        <f>IF('BH'!B8&lt;&gt;0,'BH'!B8,"")</f>
      </c>
      <c r="J4" s="32"/>
      <c r="K4" s="18"/>
      <c r="L4" s="18"/>
      <c r="M4" s="18"/>
      <c r="N4" s="18"/>
      <c r="O4" s="18"/>
    </row>
    <row r="5" spans="2:15" ht="12.75">
      <c r="B5" s="37">
        <f>IF('BH'!B9&lt;&gt;0,'BH'!B9,"")</f>
      </c>
      <c r="J5" s="32"/>
      <c r="K5" s="18"/>
      <c r="L5" s="18"/>
      <c r="M5" s="18"/>
      <c r="N5" s="18"/>
      <c r="O5" s="18"/>
    </row>
    <row r="6" spans="2:15" ht="12.75">
      <c r="B6" s="37" t="s">
        <v>7</v>
      </c>
      <c r="C6" s="81">
        <f>START_DATE</f>
        <v>0</v>
      </c>
      <c r="J6" s="32"/>
      <c r="K6" s="18"/>
      <c r="L6" s="18"/>
      <c r="M6" s="18"/>
      <c r="N6" s="18"/>
      <c r="O6" s="18"/>
    </row>
    <row r="7" spans="2:15" ht="13.5" thickBot="1">
      <c r="B7" s="37" t="s">
        <v>6</v>
      </c>
      <c r="C7" s="81">
        <f ca="1">NOW()</f>
        <v>37875.39227326389</v>
      </c>
      <c r="J7" s="32"/>
      <c r="K7" s="18"/>
      <c r="L7" s="18"/>
      <c r="M7" s="18"/>
      <c r="N7" s="18"/>
      <c r="O7" s="18"/>
    </row>
    <row r="8" spans="2:4" ht="18.75" thickTop="1">
      <c r="B8" s="38" t="s">
        <v>142</v>
      </c>
      <c r="C8" s="58"/>
      <c r="D8" s="59"/>
    </row>
    <row r="9" spans="2:4" ht="45.75" customHeight="1">
      <c r="B9" s="60" t="s">
        <v>63</v>
      </c>
      <c r="C9" s="25"/>
      <c r="D9" s="61"/>
    </row>
    <row r="10" spans="2:4" ht="12.75">
      <c r="B10" s="62" t="s">
        <v>74</v>
      </c>
      <c r="C10" s="33"/>
      <c r="D10" s="64">
        <f>SUM(Program!AF13:AF150)/2</f>
        <v>0</v>
      </c>
    </row>
    <row r="11" spans="2:4" ht="12.75">
      <c r="B11" s="62" t="s">
        <v>108</v>
      </c>
      <c r="C11" s="42"/>
      <c r="D11" s="64">
        <f>SUM(Program!AC13:AC150)/2</f>
        <v>0</v>
      </c>
    </row>
    <row r="12" spans="2:4" ht="12.75">
      <c r="B12" s="62" t="s">
        <v>75</v>
      </c>
      <c r="C12" s="33"/>
      <c r="D12" s="64">
        <f>D10-D11</f>
        <v>0</v>
      </c>
    </row>
    <row r="13" spans="2:4" ht="12.75">
      <c r="B13" s="62" t="s">
        <v>76</v>
      </c>
      <c r="C13" s="42"/>
      <c r="D13" s="64">
        <f>SUM(Program!AG13:AG150)/2</f>
        <v>0</v>
      </c>
    </row>
    <row r="14" spans="2:4" ht="12.75">
      <c r="B14" s="62" t="s">
        <v>109</v>
      </c>
      <c r="C14" s="33"/>
      <c r="D14" s="64">
        <f>SUM(Program!AD13:AD150)/2</f>
        <v>0</v>
      </c>
    </row>
    <row r="15" spans="2:4" ht="12.75" hidden="1">
      <c r="B15" s="62" t="s">
        <v>90</v>
      </c>
      <c r="C15" s="33"/>
      <c r="D15" s="63">
        <f>D13-D14</f>
        <v>0</v>
      </c>
    </row>
    <row r="16" spans="2:4" ht="12.75">
      <c r="B16" s="62"/>
      <c r="C16" s="33"/>
      <c r="D16" s="63"/>
    </row>
    <row r="17" spans="2:4" ht="12.75">
      <c r="B17" s="60" t="s">
        <v>64</v>
      </c>
      <c r="C17" s="33"/>
      <c r="D17" s="63"/>
    </row>
    <row r="18" spans="2:4" ht="12.75">
      <c r="B18" s="62" t="s">
        <v>74</v>
      </c>
      <c r="C18" s="33"/>
      <c r="D18" s="64">
        <f>SUM(Program!AA13:AA150)/2</f>
        <v>0</v>
      </c>
    </row>
    <row r="19" spans="2:4" ht="12.75">
      <c r="B19" s="62" t="s">
        <v>17</v>
      </c>
      <c r="C19" s="33"/>
      <c r="D19" s="64">
        <f>SUM(Program!W13:W150)/2</f>
        <v>0</v>
      </c>
    </row>
    <row r="20" spans="2:4" ht="12.75">
      <c r="B20" s="62" t="s">
        <v>96</v>
      </c>
      <c r="C20" s="33"/>
      <c r="D20" s="64">
        <f>D18-D19</f>
        <v>0</v>
      </c>
    </row>
    <row r="21" spans="2:4" ht="12.75">
      <c r="B21" s="62" t="s">
        <v>25</v>
      </c>
      <c r="C21" s="33"/>
      <c r="D21" s="64">
        <f>SUM(Program!Z13:Z150)/2</f>
        <v>0</v>
      </c>
    </row>
    <row r="22" spans="2:4" ht="12.75">
      <c r="B22" s="62" t="s">
        <v>36</v>
      </c>
      <c r="C22" s="33"/>
      <c r="D22" s="64">
        <f>SUM(CHS!S111)</f>
        <v>0</v>
      </c>
    </row>
    <row r="23" spans="2:4" ht="12.75" hidden="1">
      <c r="B23" s="62" t="s">
        <v>77</v>
      </c>
      <c r="C23" s="33"/>
      <c r="D23" s="63">
        <f>D21-D22</f>
        <v>0</v>
      </c>
    </row>
    <row r="24" spans="2:4" ht="12.75">
      <c r="B24" s="62"/>
      <c r="C24" s="33"/>
      <c r="D24" s="64"/>
    </row>
    <row r="25" spans="2:4" ht="12.75">
      <c r="B25" s="62"/>
      <c r="C25" s="33"/>
      <c r="D25" s="63"/>
    </row>
    <row r="26" spans="2:4" ht="12.75">
      <c r="B26" s="62"/>
      <c r="C26" s="33"/>
      <c r="D26" s="64"/>
    </row>
    <row r="27" spans="2:4" ht="12.75">
      <c r="B27" s="62"/>
      <c r="C27" s="33"/>
      <c r="D27" s="63"/>
    </row>
    <row r="28" spans="2:4" ht="18.75" thickBot="1">
      <c r="B28" s="39"/>
      <c r="C28" s="65"/>
      <c r="D28" s="66"/>
    </row>
    <row r="29" ht="13.5" thickTop="1"/>
    <row r="31" ht="12.75"/>
    <row r="32" ht="12.75"/>
    <row r="33" ht="12.75"/>
    <row r="34" ht="12.75"/>
    <row r="35" ht="12.75"/>
    <row r="36" ht="12.75"/>
    <row r="37" ht="12.75"/>
  </sheetData>
  <sheetProtection sheet="1" objects="1" scenarios="1"/>
  <hyperlinks>
    <hyperlink ref="A1:IV1" location="Shell!A1" display="Shell!A1"/>
    <hyperlink ref="A1" location="Shell!A1" display="Shell!A1"/>
  </hyperlinks>
  <printOptions horizontalCentered="1"/>
  <pageMargins left="0.75" right="0.75" top="1" bottom="1" header="0.5" footer="0.5"/>
  <pageSetup blackAndWhite="1"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AQ513"/>
  <sheetViews>
    <sheetView zoomScale="75" zoomScaleNormal="75" workbookViewId="0" topLeftCell="A1">
      <pane xSplit="2" ySplit="10" topLeftCell="C11" activePane="bottomRight" state="frozen"/>
      <selection pane="topLeft" activeCell="A1" sqref="A1"/>
      <selection pane="topRight" activeCell="C1" sqref="C1"/>
      <selection pane="bottomLeft" activeCell="A11" sqref="A11"/>
      <selection pane="bottomRight" activeCell="A11" sqref="A11"/>
    </sheetView>
  </sheetViews>
  <sheetFormatPr defaultColWidth="9.140625" defaultRowHeight="12.75"/>
  <cols>
    <col min="1" max="1" width="11.421875" style="1" customWidth="1"/>
    <col min="2" max="2" width="9.28125" style="1" customWidth="1"/>
    <col min="3" max="3" width="10.00390625" style="1" customWidth="1"/>
    <col min="4" max="4" width="9.140625" style="1" customWidth="1"/>
    <col min="5" max="5" width="11.28125" style="1" customWidth="1"/>
    <col min="6" max="27" width="10.00390625" style="5" customWidth="1"/>
    <col min="28" max="33" width="10.00390625" style="4" customWidth="1"/>
    <col min="34" max="41" width="10.00390625" style="18" customWidth="1"/>
    <col min="42" max="16384" width="10.00390625" style="1" customWidth="1"/>
  </cols>
  <sheetData>
    <row r="1" spans="6:27" s="6" customFormat="1" ht="62.25" customHeight="1">
      <c r="F1" s="24"/>
      <c r="G1" s="24"/>
      <c r="H1" s="24"/>
      <c r="I1" s="24"/>
      <c r="J1" s="24"/>
      <c r="K1" s="24"/>
      <c r="L1" s="24"/>
      <c r="M1" s="24"/>
      <c r="N1" s="24"/>
      <c r="O1" s="24"/>
      <c r="P1" s="24"/>
      <c r="Q1" s="24"/>
      <c r="R1" s="24"/>
      <c r="S1" s="24"/>
      <c r="T1" s="24"/>
      <c r="U1" s="24"/>
      <c r="V1" s="24"/>
      <c r="W1" s="24"/>
      <c r="X1" s="24"/>
      <c r="Y1" s="24"/>
      <c r="Z1" s="24"/>
      <c r="AA1" s="24"/>
    </row>
    <row r="2" ht="12.75"/>
    <row r="3" spans="1:6" ht="12.75">
      <c r="A3" s="26"/>
      <c r="B3" s="26"/>
      <c r="C3" s="26"/>
      <c r="D3" s="26"/>
      <c r="E3" s="26"/>
      <c r="F3" s="27"/>
    </row>
    <row r="4" ht="12.75"/>
    <row r="5" spans="1:41" s="136" customFormat="1" ht="15">
      <c r="A5" s="136">
        <f>IF('BH'!B6&lt;&gt;0,'BH'!B6,"")</f>
      </c>
      <c r="F5" s="150"/>
      <c r="G5" s="150"/>
      <c r="H5" s="150"/>
      <c r="I5" s="150"/>
      <c r="J5" s="150"/>
      <c r="K5" s="150"/>
      <c r="L5" s="150"/>
      <c r="M5" s="150"/>
      <c r="N5" s="150"/>
      <c r="O5" s="150"/>
      <c r="P5" s="150"/>
      <c r="Q5" s="150"/>
      <c r="R5" s="150"/>
      <c r="S5" s="150"/>
      <c r="T5" s="150"/>
      <c r="U5" s="150"/>
      <c r="V5" s="150"/>
      <c r="W5" s="150"/>
      <c r="X5" s="150"/>
      <c r="Y5" s="150"/>
      <c r="Z5" s="150"/>
      <c r="AA5" s="150"/>
      <c r="AB5" s="151"/>
      <c r="AC5" s="151"/>
      <c r="AD5" s="151"/>
      <c r="AE5" s="151"/>
      <c r="AF5" s="151"/>
      <c r="AG5" s="151"/>
      <c r="AH5" s="146"/>
      <c r="AI5" s="146"/>
      <c r="AJ5" s="146"/>
      <c r="AK5" s="146"/>
      <c r="AL5" s="146"/>
      <c r="AM5" s="146"/>
      <c r="AN5" s="146"/>
      <c r="AO5" s="146"/>
    </row>
    <row r="6" spans="1:41" s="136" customFormat="1" ht="15">
      <c r="A6" s="143">
        <f>IF('BH'!B8&lt;&gt;0,'BH'!B8,"")</f>
      </c>
      <c r="F6" s="150"/>
      <c r="G6" s="150"/>
      <c r="H6" s="150"/>
      <c r="I6" s="150"/>
      <c r="J6" s="150"/>
      <c r="K6" s="150"/>
      <c r="L6" s="150"/>
      <c r="M6" s="150"/>
      <c r="N6" s="150"/>
      <c r="O6" s="150"/>
      <c r="P6" s="150"/>
      <c r="Q6" s="150"/>
      <c r="R6" s="150"/>
      <c r="S6" s="150"/>
      <c r="T6" s="150"/>
      <c r="U6" s="150"/>
      <c r="V6" s="150"/>
      <c r="W6" s="150"/>
      <c r="X6" s="150"/>
      <c r="Y6" s="150"/>
      <c r="Z6" s="150"/>
      <c r="AA6" s="150"/>
      <c r="AB6" s="151"/>
      <c r="AC6" s="151"/>
      <c r="AD6" s="151"/>
      <c r="AE6" s="151"/>
      <c r="AF6" s="151"/>
      <c r="AG6" s="151"/>
      <c r="AH6" s="146"/>
      <c r="AI6" s="146"/>
      <c r="AJ6" s="146"/>
      <c r="AK6" s="146"/>
      <c r="AL6" s="146"/>
      <c r="AM6" s="146"/>
      <c r="AN6" s="146"/>
      <c r="AO6" s="146"/>
    </row>
    <row r="7" spans="1:41" s="136" customFormat="1" ht="15.75" thickBot="1">
      <c r="A7" s="149">
        <f>IF('BH'!B9&lt;&gt;0,'BH'!B9,"")</f>
      </c>
      <c r="F7" s="150"/>
      <c r="G7" s="150"/>
      <c r="H7" s="150"/>
      <c r="I7" s="150"/>
      <c r="J7" s="150"/>
      <c r="K7" s="150"/>
      <c r="L7" s="150"/>
      <c r="M7" s="150"/>
      <c r="N7" s="150"/>
      <c r="O7" s="150"/>
      <c r="P7" s="150"/>
      <c r="Q7" s="150"/>
      <c r="R7" s="150"/>
      <c r="S7" s="150"/>
      <c r="T7" s="150"/>
      <c r="U7" s="150"/>
      <c r="V7" s="150"/>
      <c r="W7" s="150"/>
      <c r="X7" s="150"/>
      <c r="Y7" s="150"/>
      <c r="Z7" s="150"/>
      <c r="AA7" s="150"/>
      <c r="AB7" s="151"/>
      <c r="AC7" s="151"/>
      <c r="AD7" s="151"/>
      <c r="AE7" s="151"/>
      <c r="AF7" s="151"/>
      <c r="AG7" s="151"/>
      <c r="AH7" s="146"/>
      <c r="AI7" s="146"/>
      <c r="AJ7" s="146"/>
      <c r="AK7" s="146"/>
      <c r="AL7" s="146"/>
      <c r="AM7" s="146"/>
      <c r="AN7" s="146"/>
      <c r="AO7" s="146"/>
    </row>
    <row r="8" spans="1:41" ht="24.75" thickBot="1" thickTop="1">
      <c r="A8" s="123"/>
      <c r="B8" s="122"/>
      <c r="C8" s="423" t="s">
        <v>94</v>
      </c>
      <c r="D8" s="423"/>
      <c r="E8" s="423"/>
      <c r="F8" s="423"/>
      <c r="G8" s="423"/>
      <c r="H8" s="423"/>
      <c r="I8" s="423"/>
      <c r="J8" s="423"/>
      <c r="K8" s="423"/>
      <c r="L8" s="423"/>
      <c r="M8" s="423"/>
      <c r="N8" s="423"/>
      <c r="O8" s="423"/>
      <c r="P8" s="424"/>
      <c r="X8" s="4"/>
      <c r="Y8" s="4"/>
      <c r="Z8" s="4"/>
      <c r="AA8" s="4"/>
      <c r="AD8" s="18"/>
      <c r="AE8" s="18"/>
      <c r="AF8" s="18"/>
      <c r="AG8" s="18"/>
      <c r="AL8" s="1"/>
      <c r="AM8" s="1"/>
      <c r="AN8" s="1"/>
      <c r="AO8" s="1"/>
    </row>
    <row r="9" spans="1:41" ht="19.5" thickBot="1" thickTop="1">
      <c r="A9" s="105"/>
      <c r="B9" s="417" t="s">
        <v>55</v>
      </c>
      <c r="C9" s="417"/>
      <c r="D9" s="417"/>
      <c r="E9" s="417"/>
      <c r="F9" s="417"/>
      <c r="G9" s="418"/>
      <c r="H9" s="421" t="s">
        <v>56</v>
      </c>
      <c r="I9" s="422"/>
      <c r="J9" s="422"/>
      <c r="K9" s="422"/>
      <c r="L9" s="422"/>
      <c r="M9" s="422"/>
      <c r="N9" s="419" t="s">
        <v>57</v>
      </c>
      <c r="O9" s="420"/>
      <c r="P9" s="420"/>
      <c r="Z9" s="4"/>
      <c r="AA9" s="4"/>
      <c r="AF9" s="18"/>
      <c r="AG9" s="18"/>
      <c r="AN9" s="1"/>
      <c r="AO9" s="1"/>
    </row>
    <row r="10" spans="1:29" s="20" customFormat="1" ht="51.75" customHeight="1" thickBot="1" thickTop="1">
      <c r="A10" s="222" t="s">
        <v>43</v>
      </c>
      <c r="B10" s="223" t="s">
        <v>131</v>
      </c>
      <c r="C10" s="223" t="s">
        <v>132</v>
      </c>
      <c r="D10" s="223" t="s">
        <v>24</v>
      </c>
      <c r="E10" s="223" t="s">
        <v>93</v>
      </c>
      <c r="F10" s="223" t="s">
        <v>38</v>
      </c>
      <c r="G10" s="224" t="s">
        <v>99</v>
      </c>
      <c r="H10" s="225" t="s">
        <v>133</v>
      </c>
      <c r="I10" s="225" t="s">
        <v>132</v>
      </c>
      <c r="J10" s="225" t="s">
        <v>25</v>
      </c>
      <c r="K10" s="225" t="s">
        <v>36</v>
      </c>
      <c r="L10" s="225" t="s">
        <v>39</v>
      </c>
      <c r="M10" s="226" t="s">
        <v>100</v>
      </c>
      <c r="N10" s="227" t="s">
        <v>40</v>
      </c>
      <c r="O10" s="227" t="s">
        <v>54</v>
      </c>
      <c r="P10" s="228" t="s">
        <v>11</v>
      </c>
      <c r="T10" s="98" t="s">
        <v>92</v>
      </c>
      <c r="U10" s="25"/>
      <c r="V10" s="25"/>
      <c r="W10" s="25"/>
      <c r="X10" s="25"/>
      <c r="Y10" s="25"/>
      <c r="Z10" s="25"/>
      <c r="AA10" s="25"/>
      <c r="AB10" s="25"/>
      <c r="AC10" s="25"/>
    </row>
    <row r="11" spans="1:43" ht="13.5" thickTop="1">
      <c r="A11" s="233">
        <f>IF(CSP!B7="","",CSP!B7)</f>
      </c>
      <c r="B11" s="234" t="e">
        <f>VLOOKUP($A11,nursery_report,2,FALSE)</f>
        <v>#N/A</v>
      </c>
      <c r="C11" s="234" t="e">
        <f>VLOOKUP($A11,nursery_report,3,FALSE)</f>
        <v>#N/A</v>
      </c>
      <c r="D11" s="235" t="e">
        <f>VLOOKUP($A11,nursery_report,4,FALSE)</f>
        <v>#N/A</v>
      </c>
      <c r="E11" s="235" t="e">
        <f>MIN(J11,D11)</f>
        <v>#N/A</v>
      </c>
      <c r="F11" s="235" t="e">
        <f>AVERAGE(DATE(YEAR(H11),MONTH(H11),DAY(H11)),DATE(YEAR(I11),MONTH(I11),DAY(I11)))-AVERAGE(DATE(YEAR(B11),MONTH(B11),DAY(B11)),DATE(YEAR(C11),MONTH(C11),DAY(C11)))</f>
        <v>#N/A</v>
      </c>
      <c r="G11" s="236" t="e">
        <f>J11/D11</f>
        <v>#N/A</v>
      </c>
      <c r="H11" s="237" t="e">
        <f aca="true" t="shared" si="0" ref="H11:H50">VLOOKUP($A11,growout_report,2,FALSE)</f>
        <v>#N/A</v>
      </c>
      <c r="I11" s="237" t="e">
        <f>VLOOKUP($A11,growout_report,3,FALSE)</f>
        <v>#N/A</v>
      </c>
      <c r="J11" s="238" t="e">
        <f>VLOOKUP($A11,growout_report,4,FALSE)</f>
        <v>#N/A</v>
      </c>
      <c r="K11" s="238" t="e">
        <f>VLOOKUP($A11,sales_report,2,FALSE)+VLOOKUP($A11,sales_report,3,FALSE)+VLOOKUP($A11,sales_report,4,FALSE)+VLOOKUP($A11,sales_report,5,FALSE)+VLOOKUP($A11,sales_report,6,FALSE)</f>
        <v>#N/A</v>
      </c>
      <c r="L11" s="238" t="e">
        <f>VLOOKUP($A11,sales_report,8,FALSE)</f>
        <v>#N/A</v>
      </c>
      <c r="M11" s="239" t="e">
        <f>K11/J11</f>
        <v>#N/A</v>
      </c>
      <c r="N11" s="238" t="e">
        <f>L11+F11</f>
        <v>#N/A</v>
      </c>
      <c r="O11" s="239" t="e">
        <f>K11/D11</f>
        <v>#N/A</v>
      </c>
      <c r="P11" s="240" t="e">
        <f>VLOOKUP($A11,sales_report,10,FALSE)</f>
        <v>#N/A</v>
      </c>
      <c r="T11" s="4">
        <f>IF(CSP!B7="","",CSP!B7)</f>
      </c>
      <c r="AB11" s="5"/>
      <c r="AC11" s="5"/>
      <c r="AH11" s="4"/>
      <c r="AI11" s="4"/>
      <c r="AP11" s="18"/>
      <c r="AQ11" s="18"/>
    </row>
    <row r="12" spans="1:43" ht="12.75">
      <c r="A12" s="233">
        <f>IF(CSP!B8="","",CSP!B8)</f>
      </c>
      <c r="B12" s="234" t="e">
        <f aca="true" t="shared" si="1" ref="B12:B50">VLOOKUP($A12,nursery_report,2,FALSE)</f>
        <v>#N/A</v>
      </c>
      <c r="C12" s="234" t="e">
        <f aca="true" t="shared" si="2" ref="C12:C50">VLOOKUP($A12,nursery_report,3,FALSE)</f>
        <v>#N/A</v>
      </c>
      <c r="D12" s="235" t="e">
        <f aca="true" t="shared" si="3" ref="D12:D50">VLOOKUP($A12,nursery_report,4,FALSE)</f>
        <v>#N/A</v>
      </c>
      <c r="E12" s="235" t="e">
        <f aca="true" t="shared" si="4" ref="E12:E50">MIN(J12,D12)</f>
        <v>#N/A</v>
      </c>
      <c r="F12" s="235" t="e">
        <f>AVERAGE(DATE(YEAR(H12),MONTH(H12),DAY(H12)),DATE(YEAR(I12),MONTH(I12),DAY(I12)))-AVERAGE(DATE(YEAR(B12),MONTH(B12),DAY(B12)),DATE(YEAR(C12),MONTH(C12),DAY(C12)))</f>
        <v>#N/A</v>
      </c>
      <c r="G12" s="236" t="e">
        <f aca="true" t="shared" si="5" ref="G12:G50">J12/D12</f>
        <v>#N/A</v>
      </c>
      <c r="H12" s="237" t="e">
        <f t="shared" si="0"/>
        <v>#N/A</v>
      </c>
      <c r="I12" s="237" t="e">
        <f aca="true" t="shared" si="6" ref="I12:I50">VLOOKUP($A12,growout_report,3,FALSE)</f>
        <v>#N/A</v>
      </c>
      <c r="J12" s="238" t="e">
        <f aca="true" t="shared" si="7" ref="J12:J50">VLOOKUP($A12,growout_report,4,FALSE)</f>
        <v>#N/A</v>
      </c>
      <c r="K12" s="238" t="e">
        <f aca="true" t="shared" si="8" ref="K12:K50">VLOOKUP($A12,sales_report,2,FALSE)+VLOOKUP($A12,sales_report,3,FALSE)+VLOOKUP($A12,sales_report,4,FALSE)+VLOOKUP($A12,sales_report,5,FALSE)+VLOOKUP($A12,sales_report,6,FALSE)</f>
        <v>#N/A</v>
      </c>
      <c r="L12" s="238" t="e">
        <f aca="true" t="shared" si="9" ref="L12:L50">VLOOKUP($A12,sales_report,8,FALSE)</f>
        <v>#N/A</v>
      </c>
      <c r="M12" s="239" t="e">
        <f aca="true" t="shared" si="10" ref="M12:M50">K12/J12</f>
        <v>#N/A</v>
      </c>
      <c r="N12" s="238" t="e">
        <f>L12+F12</f>
        <v>#N/A</v>
      </c>
      <c r="O12" s="239" t="e">
        <f aca="true" t="shared" si="11" ref="O12:O50">K12/D12</f>
        <v>#N/A</v>
      </c>
      <c r="P12" s="240" t="e">
        <f aca="true" t="shared" si="12" ref="P12:P50">VLOOKUP($A12,sales_report,10,FALSE)</f>
        <v>#N/A</v>
      </c>
      <c r="T12" s="4">
        <f>IF(CSP!B8="","",CSP!B8)</f>
      </c>
      <c r="AB12" s="5"/>
      <c r="AC12" s="5"/>
      <c r="AH12" s="4"/>
      <c r="AI12" s="4"/>
      <c r="AP12" s="18"/>
      <c r="AQ12" s="18"/>
    </row>
    <row r="13" spans="1:43" ht="12.75">
      <c r="A13" s="233">
        <f>IF(CSP!B9="","",CSP!B9)</f>
      </c>
      <c r="B13" s="234" t="e">
        <f t="shared" si="1"/>
        <v>#N/A</v>
      </c>
      <c r="C13" s="234" t="e">
        <f t="shared" si="2"/>
        <v>#N/A</v>
      </c>
      <c r="D13" s="235" t="e">
        <f t="shared" si="3"/>
        <v>#N/A</v>
      </c>
      <c r="E13" s="235" t="e">
        <f t="shared" si="4"/>
        <v>#N/A</v>
      </c>
      <c r="F13" s="235" t="e">
        <f aca="true" t="shared" si="13" ref="F13:F50">AVERAGE(DATE(YEAR(H13),MONTH(H13),DAY(H13)),DATE(YEAR(I13),MONTH(I13),DAY(I13)))-AVERAGE(DATE(YEAR(B13),MONTH(B13),DAY(B13)),DATE(YEAR(C13),MONTH(C13),DAY(C13)))</f>
        <v>#N/A</v>
      </c>
      <c r="G13" s="236" t="e">
        <f t="shared" si="5"/>
        <v>#N/A</v>
      </c>
      <c r="H13" s="237" t="e">
        <f t="shared" si="0"/>
        <v>#N/A</v>
      </c>
      <c r="I13" s="237" t="e">
        <f t="shared" si="6"/>
        <v>#N/A</v>
      </c>
      <c r="J13" s="238" t="e">
        <f t="shared" si="7"/>
        <v>#N/A</v>
      </c>
      <c r="K13" s="238" t="e">
        <f t="shared" si="8"/>
        <v>#N/A</v>
      </c>
      <c r="L13" s="238" t="e">
        <f t="shared" si="9"/>
        <v>#N/A</v>
      </c>
      <c r="M13" s="239" t="e">
        <f t="shared" si="10"/>
        <v>#N/A</v>
      </c>
      <c r="N13" s="238" t="e">
        <f aca="true" t="shared" si="14" ref="N13:N50">L13+F13</f>
        <v>#N/A</v>
      </c>
      <c r="O13" s="239" t="e">
        <f t="shared" si="11"/>
        <v>#N/A</v>
      </c>
      <c r="P13" s="240" t="e">
        <f t="shared" si="12"/>
        <v>#N/A</v>
      </c>
      <c r="T13" s="4">
        <f>IF(CSP!B9="","",CSP!B9)</f>
      </c>
      <c r="AB13" s="5"/>
      <c r="AC13" s="5"/>
      <c r="AH13" s="4"/>
      <c r="AI13" s="4"/>
      <c r="AP13" s="18"/>
      <c r="AQ13" s="18"/>
    </row>
    <row r="14" spans="1:43" ht="12.75">
      <c r="A14" s="233">
        <f>IF(CSP!B10="","",CSP!B10)</f>
      </c>
      <c r="B14" s="234" t="e">
        <f t="shared" si="1"/>
        <v>#N/A</v>
      </c>
      <c r="C14" s="234" t="e">
        <f t="shared" si="2"/>
        <v>#N/A</v>
      </c>
      <c r="D14" s="235" t="e">
        <f t="shared" si="3"/>
        <v>#N/A</v>
      </c>
      <c r="E14" s="235" t="e">
        <f t="shared" si="4"/>
        <v>#N/A</v>
      </c>
      <c r="F14" s="235" t="e">
        <f t="shared" si="13"/>
        <v>#N/A</v>
      </c>
      <c r="G14" s="236" t="e">
        <f t="shared" si="5"/>
        <v>#N/A</v>
      </c>
      <c r="H14" s="237" t="e">
        <f t="shared" si="0"/>
        <v>#N/A</v>
      </c>
      <c r="I14" s="237" t="e">
        <f t="shared" si="6"/>
        <v>#N/A</v>
      </c>
      <c r="J14" s="238" t="e">
        <f t="shared" si="7"/>
        <v>#N/A</v>
      </c>
      <c r="K14" s="238" t="e">
        <f t="shared" si="8"/>
        <v>#N/A</v>
      </c>
      <c r="L14" s="238" t="e">
        <f t="shared" si="9"/>
        <v>#N/A</v>
      </c>
      <c r="M14" s="239" t="e">
        <f t="shared" si="10"/>
        <v>#N/A</v>
      </c>
      <c r="N14" s="238" t="e">
        <f t="shared" si="14"/>
        <v>#N/A</v>
      </c>
      <c r="O14" s="239" t="e">
        <f t="shared" si="11"/>
        <v>#N/A</v>
      </c>
      <c r="P14" s="240" t="e">
        <f t="shared" si="12"/>
        <v>#N/A</v>
      </c>
      <c r="T14" s="4">
        <f>IF(CSP!B10="","",CSP!B10)</f>
      </c>
      <c r="AB14" s="5"/>
      <c r="AC14" s="5"/>
      <c r="AH14" s="4"/>
      <c r="AI14" s="4"/>
      <c r="AP14" s="18"/>
      <c r="AQ14" s="18"/>
    </row>
    <row r="15" spans="1:43" ht="12.75">
      <c r="A15" s="233">
        <f>IF(CSP!B11="","",CSP!B11)</f>
      </c>
      <c r="B15" s="234" t="e">
        <f t="shared" si="1"/>
        <v>#N/A</v>
      </c>
      <c r="C15" s="234" t="e">
        <f t="shared" si="2"/>
        <v>#N/A</v>
      </c>
      <c r="D15" s="235" t="e">
        <f t="shared" si="3"/>
        <v>#N/A</v>
      </c>
      <c r="E15" s="235" t="e">
        <f t="shared" si="4"/>
        <v>#N/A</v>
      </c>
      <c r="F15" s="235" t="e">
        <f t="shared" si="13"/>
        <v>#N/A</v>
      </c>
      <c r="G15" s="236" t="e">
        <f t="shared" si="5"/>
        <v>#N/A</v>
      </c>
      <c r="H15" s="237" t="e">
        <f t="shared" si="0"/>
        <v>#N/A</v>
      </c>
      <c r="I15" s="237" t="e">
        <f t="shared" si="6"/>
        <v>#N/A</v>
      </c>
      <c r="J15" s="238" t="e">
        <f t="shared" si="7"/>
        <v>#N/A</v>
      </c>
      <c r="K15" s="238" t="e">
        <f t="shared" si="8"/>
        <v>#N/A</v>
      </c>
      <c r="L15" s="238" t="e">
        <f t="shared" si="9"/>
        <v>#N/A</v>
      </c>
      <c r="M15" s="239" t="e">
        <f t="shared" si="10"/>
        <v>#N/A</v>
      </c>
      <c r="N15" s="238" t="e">
        <f t="shared" si="14"/>
        <v>#N/A</v>
      </c>
      <c r="O15" s="239" t="e">
        <f t="shared" si="11"/>
        <v>#N/A</v>
      </c>
      <c r="P15" s="240" t="e">
        <f t="shared" si="12"/>
        <v>#N/A</v>
      </c>
      <c r="T15" s="4">
        <f>IF(CSP!B11="","",CSP!B11)</f>
      </c>
      <c r="AB15" s="5"/>
      <c r="AC15" s="5"/>
      <c r="AH15" s="4"/>
      <c r="AI15" s="4"/>
      <c r="AP15" s="18"/>
      <c r="AQ15" s="18"/>
    </row>
    <row r="16" spans="1:43" ht="12.75">
      <c r="A16" s="233">
        <f>IF(CSP!B12="","",CSP!B12)</f>
      </c>
      <c r="B16" s="234" t="e">
        <f t="shared" si="1"/>
        <v>#N/A</v>
      </c>
      <c r="C16" s="234" t="e">
        <f t="shared" si="2"/>
        <v>#N/A</v>
      </c>
      <c r="D16" s="235" t="e">
        <f t="shared" si="3"/>
        <v>#N/A</v>
      </c>
      <c r="E16" s="235" t="e">
        <f t="shared" si="4"/>
        <v>#N/A</v>
      </c>
      <c r="F16" s="235" t="e">
        <f t="shared" si="13"/>
        <v>#N/A</v>
      </c>
      <c r="G16" s="236" t="e">
        <f t="shared" si="5"/>
        <v>#N/A</v>
      </c>
      <c r="H16" s="237" t="e">
        <f t="shared" si="0"/>
        <v>#N/A</v>
      </c>
      <c r="I16" s="237" t="e">
        <f t="shared" si="6"/>
        <v>#N/A</v>
      </c>
      <c r="J16" s="238" t="e">
        <f t="shared" si="7"/>
        <v>#N/A</v>
      </c>
      <c r="K16" s="238" t="e">
        <f t="shared" si="8"/>
        <v>#N/A</v>
      </c>
      <c r="L16" s="238" t="e">
        <f t="shared" si="9"/>
        <v>#N/A</v>
      </c>
      <c r="M16" s="239" t="e">
        <f t="shared" si="10"/>
        <v>#N/A</v>
      </c>
      <c r="N16" s="238" t="e">
        <f t="shared" si="14"/>
        <v>#N/A</v>
      </c>
      <c r="O16" s="239" t="e">
        <f t="shared" si="11"/>
        <v>#N/A</v>
      </c>
      <c r="P16" s="240" t="e">
        <f t="shared" si="12"/>
        <v>#N/A</v>
      </c>
      <c r="T16" s="4">
        <f>IF(CSP!B12="","",CSP!B12)</f>
      </c>
      <c r="AB16" s="5"/>
      <c r="AC16" s="5"/>
      <c r="AH16" s="4"/>
      <c r="AI16" s="4"/>
      <c r="AP16" s="18"/>
      <c r="AQ16" s="18"/>
    </row>
    <row r="17" spans="1:43" ht="12.75">
      <c r="A17" s="233">
        <f>IF(CSP!B13="","",CSP!B13)</f>
      </c>
      <c r="B17" s="234" t="e">
        <f t="shared" si="1"/>
        <v>#N/A</v>
      </c>
      <c r="C17" s="234" t="e">
        <f t="shared" si="2"/>
        <v>#N/A</v>
      </c>
      <c r="D17" s="235" t="e">
        <f t="shared" si="3"/>
        <v>#N/A</v>
      </c>
      <c r="E17" s="235" t="e">
        <f t="shared" si="4"/>
        <v>#N/A</v>
      </c>
      <c r="F17" s="235" t="e">
        <f t="shared" si="13"/>
        <v>#N/A</v>
      </c>
      <c r="G17" s="236" t="e">
        <f t="shared" si="5"/>
        <v>#N/A</v>
      </c>
      <c r="H17" s="237" t="e">
        <f t="shared" si="0"/>
        <v>#N/A</v>
      </c>
      <c r="I17" s="237" t="e">
        <f t="shared" si="6"/>
        <v>#N/A</v>
      </c>
      <c r="J17" s="238" t="e">
        <f t="shared" si="7"/>
        <v>#N/A</v>
      </c>
      <c r="K17" s="238" t="e">
        <f t="shared" si="8"/>
        <v>#N/A</v>
      </c>
      <c r="L17" s="238" t="e">
        <f t="shared" si="9"/>
        <v>#N/A</v>
      </c>
      <c r="M17" s="239" t="e">
        <f t="shared" si="10"/>
        <v>#N/A</v>
      </c>
      <c r="N17" s="238" t="e">
        <f t="shared" si="14"/>
        <v>#N/A</v>
      </c>
      <c r="O17" s="239" t="e">
        <f t="shared" si="11"/>
        <v>#N/A</v>
      </c>
      <c r="P17" s="240" t="e">
        <f t="shared" si="12"/>
        <v>#N/A</v>
      </c>
      <c r="T17" s="4">
        <f>IF(CSP!B13="","",CSP!B13)</f>
      </c>
      <c r="AB17" s="5"/>
      <c r="AC17" s="5"/>
      <c r="AH17" s="4"/>
      <c r="AI17" s="4"/>
      <c r="AP17" s="18"/>
      <c r="AQ17" s="18"/>
    </row>
    <row r="18" spans="1:43" ht="12.75">
      <c r="A18" s="233">
        <f>IF(CSP!B14="","",CSP!B14)</f>
      </c>
      <c r="B18" s="234" t="e">
        <f t="shared" si="1"/>
        <v>#N/A</v>
      </c>
      <c r="C18" s="234" t="e">
        <f t="shared" si="2"/>
        <v>#N/A</v>
      </c>
      <c r="D18" s="235" t="e">
        <f t="shared" si="3"/>
        <v>#N/A</v>
      </c>
      <c r="E18" s="235" t="e">
        <f t="shared" si="4"/>
        <v>#N/A</v>
      </c>
      <c r="F18" s="235" t="e">
        <f t="shared" si="13"/>
        <v>#N/A</v>
      </c>
      <c r="G18" s="236" t="e">
        <f t="shared" si="5"/>
        <v>#N/A</v>
      </c>
      <c r="H18" s="237" t="e">
        <f t="shared" si="0"/>
        <v>#N/A</v>
      </c>
      <c r="I18" s="237" t="e">
        <f t="shared" si="6"/>
        <v>#N/A</v>
      </c>
      <c r="J18" s="238" t="e">
        <f t="shared" si="7"/>
        <v>#N/A</v>
      </c>
      <c r="K18" s="238" t="e">
        <f t="shared" si="8"/>
        <v>#N/A</v>
      </c>
      <c r="L18" s="238" t="e">
        <f t="shared" si="9"/>
        <v>#N/A</v>
      </c>
      <c r="M18" s="239" t="e">
        <f t="shared" si="10"/>
        <v>#N/A</v>
      </c>
      <c r="N18" s="238" t="e">
        <f t="shared" si="14"/>
        <v>#N/A</v>
      </c>
      <c r="O18" s="239" t="e">
        <f t="shared" si="11"/>
        <v>#N/A</v>
      </c>
      <c r="P18" s="240" t="e">
        <f t="shared" si="12"/>
        <v>#N/A</v>
      </c>
      <c r="T18" s="4">
        <f>IF(CSP!B14="","",CSP!B14)</f>
      </c>
      <c r="AB18" s="5"/>
      <c r="AC18" s="5"/>
      <c r="AH18" s="4"/>
      <c r="AI18" s="4"/>
      <c r="AP18" s="18"/>
      <c r="AQ18" s="18"/>
    </row>
    <row r="19" spans="1:43" ht="12.75">
      <c r="A19" s="233">
        <f>IF(CSP!B15="","",CSP!B15)</f>
      </c>
      <c r="B19" s="234" t="e">
        <f t="shared" si="1"/>
        <v>#N/A</v>
      </c>
      <c r="C19" s="234" t="e">
        <f t="shared" si="2"/>
        <v>#N/A</v>
      </c>
      <c r="D19" s="235" t="e">
        <f t="shared" si="3"/>
        <v>#N/A</v>
      </c>
      <c r="E19" s="235" t="e">
        <f t="shared" si="4"/>
        <v>#N/A</v>
      </c>
      <c r="F19" s="235" t="e">
        <f t="shared" si="13"/>
        <v>#N/A</v>
      </c>
      <c r="G19" s="236" t="e">
        <f t="shared" si="5"/>
        <v>#N/A</v>
      </c>
      <c r="H19" s="237" t="e">
        <f t="shared" si="0"/>
        <v>#N/A</v>
      </c>
      <c r="I19" s="237" t="e">
        <f t="shared" si="6"/>
        <v>#N/A</v>
      </c>
      <c r="J19" s="238" t="e">
        <f t="shared" si="7"/>
        <v>#N/A</v>
      </c>
      <c r="K19" s="238" t="e">
        <f t="shared" si="8"/>
        <v>#N/A</v>
      </c>
      <c r="L19" s="238" t="e">
        <f t="shared" si="9"/>
        <v>#N/A</v>
      </c>
      <c r="M19" s="239" t="e">
        <f t="shared" si="10"/>
        <v>#N/A</v>
      </c>
      <c r="N19" s="238" t="e">
        <f t="shared" si="14"/>
        <v>#N/A</v>
      </c>
      <c r="O19" s="239" t="e">
        <f t="shared" si="11"/>
        <v>#N/A</v>
      </c>
      <c r="P19" s="240" t="e">
        <f t="shared" si="12"/>
        <v>#N/A</v>
      </c>
      <c r="T19" s="4">
        <f>IF(CSP!B15="","",CSP!B15)</f>
      </c>
      <c r="AB19" s="5"/>
      <c r="AC19" s="5"/>
      <c r="AH19" s="4"/>
      <c r="AI19" s="4"/>
      <c r="AP19" s="18"/>
      <c r="AQ19" s="18"/>
    </row>
    <row r="20" spans="1:43" ht="12.75">
      <c r="A20" s="233">
        <f>IF(CSP!B16="","",CSP!B16)</f>
      </c>
      <c r="B20" s="234" t="e">
        <f t="shared" si="1"/>
        <v>#N/A</v>
      </c>
      <c r="C20" s="234" t="e">
        <f t="shared" si="2"/>
        <v>#N/A</v>
      </c>
      <c r="D20" s="235" t="e">
        <f t="shared" si="3"/>
        <v>#N/A</v>
      </c>
      <c r="E20" s="235" t="e">
        <f t="shared" si="4"/>
        <v>#N/A</v>
      </c>
      <c r="F20" s="235" t="e">
        <f t="shared" si="13"/>
        <v>#N/A</v>
      </c>
      <c r="G20" s="236" t="e">
        <f t="shared" si="5"/>
        <v>#N/A</v>
      </c>
      <c r="H20" s="237" t="e">
        <f t="shared" si="0"/>
        <v>#N/A</v>
      </c>
      <c r="I20" s="237" t="e">
        <f t="shared" si="6"/>
        <v>#N/A</v>
      </c>
      <c r="J20" s="238" t="e">
        <f t="shared" si="7"/>
        <v>#N/A</v>
      </c>
      <c r="K20" s="238" t="e">
        <f t="shared" si="8"/>
        <v>#N/A</v>
      </c>
      <c r="L20" s="238" t="e">
        <f t="shared" si="9"/>
        <v>#N/A</v>
      </c>
      <c r="M20" s="239" t="e">
        <f t="shared" si="10"/>
        <v>#N/A</v>
      </c>
      <c r="N20" s="238" t="e">
        <f t="shared" si="14"/>
        <v>#N/A</v>
      </c>
      <c r="O20" s="239" t="e">
        <f t="shared" si="11"/>
        <v>#N/A</v>
      </c>
      <c r="P20" s="240" t="e">
        <f t="shared" si="12"/>
        <v>#N/A</v>
      </c>
      <c r="T20" s="4">
        <f>IF(CSP!B16="","",CSP!B16)</f>
      </c>
      <c r="AB20" s="5"/>
      <c r="AC20" s="5"/>
      <c r="AH20" s="4"/>
      <c r="AI20" s="4"/>
      <c r="AP20" s="18"/>
      <c r="AQ20" s="18"/>
    </row>
    <row r="21" spans="1:43" ht="12.75">
      <c r="A21" s="233">
        <f>IF(CSP!B17="","",CSP!B17)</f>
      </c>
      <c r="B21" s="234" t="e">
        <f t="shared" si="1"/>
        <v>#N/A</v>
      </c>
      <c r="C21" s="234" t="e">
        <f t="shared" si="2"/>
        <v>#N/A</v>
      </c>
      <c r="D21" s="235" t="e">
        <f t="shared" si="3"/>
        <v>#N/A</v>
      </c>
      <c r="E21" s="235" t="e">
        <f t="shared" si="4"/>
        <v>#N/A</v>
      </c>
      <c r="F21" s="235" t="e">
        <f t="shared" si="13"/>
        <v>#N/A</v>
      </c>
      <c r="G21" s="236" t="e">
        <f t="shared" si="5"/>
        <v>#N/A</v>
      </c>
      <c r="H21" s="237" t="e">
        <f t="shared" si="0"/>
        <v>#N/A</v>
      </c>
      <c r="I21" s="237" t="e">
        <f t="shared" si="6"/>
        <v>#N/A</v>
      </c>
      <c r="J21" s="238" t="e">
        <f t="shared" si="7"/>
        <v>#N/A</v>
      </c>
      <c r="K21" s="238" t="e">
        <f t="shared" si="8"/>
        <v>#N/A</v>
      </c>
      <c r="L21" s="238" t="e">
        <f t="shared" si="9"/>
        <v>#N/A</v>
      </c>
      <c r="M21" s="239" t="e">
        <f t="shared" si="10"/>
        <v>#N/A</v>
      </c>
      <c r="N21" s="238" t="e">
        <f t="shared" si="14"/>
        <v>#N/A</v>
      </c>
      <c r="O21" s="239" t="e">
        <f t="shared" si="11"/>
        <v>#N/A</v>
      </c>
      <c r="P21" s="240" t="e">
        <f t="shared" si="12"/>
        <v>#N/A</v>
      </c>
      <c r="T21" s="4">
        <f>IF(CSP!B37="","",CSP!B37)</f>
      </c>
      <c r="AB21" s="5"/>
      <c r="AC21" s="5"/>
      <c r="AH21" s="4"/>
      <c r="AI21" s="4"/>
      <c r="AP21" s="18"/>
      <c r="AQ21" s="18"/>
    </row>
    <row r="22" spans="1:43" ht="12.75">
      <c r="A22" s="233">
        <f>IF(CSP!B18="","",CSP!B18)</f>
      </c>
      <c r="B22" s="234" t="e">
        <f t="shared" si="1"/>
        <v>#N/A</v>
      </c>
      <c r="C22" s="234" t="e">
        <f t="shared" si="2"/>
        <v>#N/A</v>
      </c>
      <c r="D22" s="235" t="e">
        <f t="shared" si="3"/>
        <v>#N/A</v>
      </c>
      <c r="E22" s="235" t="e">
        <f t="shared" si="4"/>
        <v>#N/A</v>
      </c>
      <c r="F22" s="235" t="e">
        <f t="shared" si="13"/>
        <v>#N/A</v>
      </c>
      <c r="G22" s="236" t="e">
        <f t="shared" si="5"/>
        <v>#N/A</v>
      </c>
      <c r="H22" s="237" t="e">
        <f t="shared" si="0"/>
        <v>#N/A</v>
      </c>
      <c r="I22" s="237" t="e">
        <f t="shared" si="6"/>
        <v>#N/A</v>
      </c>
      <c r="J22" s="238" t="e">
        <f t="shared" si="7"/>
        <v>#N/A</v>
      </c>
      <c r="K22" s="238" t="e">
        <f t="shared" si="8"/>
        <v>#N/A</v>
      </c>
      <c r="L22" s="238" t="e">
        <f t="shared" si="9"/>
        <v>#N/A</v>
      </c>
      <c r="M22" s="239" t="e">
        <f t="shared" si="10"/>
        <v>#N/A</v>
      </c>
      <c r="N22" s="238" t="e">
        <f t="shared" si="14"/>
        <v>#N/A</v>
      </c>
      <c r="O22" s="239" t="e">
        <f t="shared" si="11"/>
        <v>#N/A</v>
      </c>
      <c r="P22" s="240" t="e">
        <f t="shared" si="12"/>
        <v>#N/A</v>
      </c>
      <c r="T22" s="4">
        <f>IF(CSP!B38="","",CSP!B38)</f>
      </c>
      <c r="AB22" s="5"/>
      <c r="AC22" s="5"/>
      <c r="AH22" s="4"/>
      <c r="AI22" s="4"/>
      <c r="AP22" s="18"/>
      <c r="AQ22" s="18"/>
    </row>
    <row r="23" spans="1:43" ht="12.75">
      <c r="A23" s="233">
        <f>IF(CSP!B19="","",CSP!B19)</f>
      </c>
      <c r="B23" s="234" t="e">
        <f t="shared" si="1"/>
        <v>#N/A</v>
      </c>
      <c r="C23" s="234" t="e">
        <f t="shared" si="2"/>
        <v>#N/A</v>
      </c>
      <c r="D23" s="235" t="e">
        <f t="shared" si="3"/>
        <v>#N/A</v>
      </c>
      <c r="E23" s="235" t="e">
        <f t="shared" si="4"/>
        <v>#N/A</v>
      </c>
      <c r="F23" s="235" t="e">
        <f t="shared" si="13"/>
        <v>#N/A</v>
      </c>
      <c r="G23" s="236" t="e">
        <f t="shared" si="5"/>
        <v>#N/A</v>
      </c>
      <c r="H23" s="237" t="e">
        <f t="shared" si="0"/>
        <v>#N/A</v>
      </c>
      <c r="I23" s="237" t="e">
        <f t="shared" si="6"/>
        <v>#N/A</v>
      </c>
      <c r="J23" s="238" t="e">
        <f t="shared" si="7"/>
        <v>#N/A</v>
      </c>
      <c r="K23" s="238" t="e">
        <f t="shared" si="8"/>
        <v>#N/A</v>
      </c>
      <c r="L23" s="238" t="e">
        <f t="shared" si="9"/>
        <v>#N/A</v>
      </c>
      <c r="M23" s="239" t="e">
        <f t="shared" si="10"/>
        <v>#N/A</v>
      </c>
      <c r="N23" s="238" t="e">
        <f t="shared" si="14"/>
        <v>#N/A</v>
      </c>
      <c r="O23" s="239" t="e">
        <f t="shared" si="11"/>
        <v>#N/A</v>
      </c>
      <c r="P23" s="240" t="e">
        <f t="shared" si="12"/>
        <v>#N/A</v>
      </c>
      <c r="T23" s="4">
        <f>IF(CSP!B39="","",CSP!B39)</f>
      </c>
      <c r="AB23" s="5"/>
      <c r="AC23" s="5"/>
      <c r="AH23" s="4"/>
      <c r="AI23" s="4"/>
      <c r="AP23" s="18"/>
      <c r="AQ23" s="18"/>
    </row>
    <row r="24" spans="1:43" ht="12.75">
      <c r="A24" s="233">
        <f>IF(CSP!B20="","",CSP!B20)</f>
      </c>
      <c r="B24" s="234" t="e">
        <f t="shared" si="1"/>
        <v>#N/A</v>
      </c>
      <c r="C24" s="234" t="e">
        <f t="shared" si="2"/>
        <v>#N/A</v>
      </c>
      <c r="D24" s="235" t="e">
        <f t="shared" si="3"/>
        <v>#N/A</v>
      </c>
      <c r="E24" s="235" t="e">
        <f t="shared" si="4"/>
        <v>#N/A</v>
      </c>
      <c r="F24" s="235" t="e">
        <f t="shared" si="13"/>
        <v>#N/A</v>
      </c>
      <c r="G24" s="236" t="e">
        <f t="shared" si="5"/>
        <v>#N/A</v>
      </c>
      <c r="H24" s="237" t="e">
        <f t="shared" si="0"/>
        <v>#N/A</v>
      </c>
      <c r="I24" s="237" t="e">
        <f t="shared" si="6"/>
        <v>#N/A</v>
      </c>
      <c r="J24" s="238" t="e">
        <f t="shared" si="7"/>
        <v>#N/A</v>
      </c>
      <c r="K24" s="238" t="e">
        <f t="shared" si="8"/>
        <v>#N/A</v>
      </c>
      <c r="L24" s="238" t="e">
        <f t="shared" si="9"/>
        <v>#N/A</v>
      </c>
      <c r="M24" s="239" t="e">
        <f t="shared" si="10"/>
        <v>#N/A</v>
      </c>
      <c r="N24" s="238" t="e">
        <f t="shared" si="14"/>
        <v>#N/A</v>
      </c>
      <c r="O24" s="239" t="e">
        <f t="shared" si="11"/>
        <v>#N/A</v>
      </c>
      <c r="P24" s="240" t="e">
        <f t="shared" si="12"/>
        <v>#N/A</v>
      </c>
      <c r="T24" s="4">
        <f>IF(CSP!B40="","",CSP!B40)</f>
      </c>
      <c r="AB24" s="5"/>
      <c r="AC24" s="5"/>
      <c r="AH24" s="4"/>
      <c r="AI24" s="4"/>
      <c r="AP24" s="18"/>
      <c r="AQ24" s="18"/>
    </row>
    <row r="25" spans="1:43" ht="12.75">
      <c r="A25" s="233">
        <f>IF(CSP!B21="","",CSP!B21)</f>
      </c>
      <c r="B25" s="234" t="e">
        <f t="shared" si="1"/>
        <v>#N/A</v>
      </c>
      <c r="C25" s="234" t="e">
        <f t="shared" si="2"/>
        <v>#N/A</v>
      </c>
      <c r="D25" s="235" t="e">
        <f t="shared" si="3"/>
        <v>#N/A</v>
      </c>
      <c r="E25" s="235" t="e">
        <f t="shared" si="4"/>
        <v>#N/A</v>
      </c>
      <c r="F25" s="235" t="e">
        <f t="shared" si="13"/>
        <v>#N/A</v>
      </c>
      <c r="G25" s="236" t="e">
        <f t="shared" si="5"/>
        <v>#N/A</v>
      </c>
      <c r="H25" s="237" t="e">
        <f t="shared" si="0"/>
        <v>#N/A</v>
      </c>
      <c r="I25" s="237" t="e">
        <f t="shared" si="6"/>
        <v>#N/A</v>
      </c>
      <c r="J25" s="238" t="e">
        <f t="shared" si="7"/>
        <v>#N/A</v>
      </c>
      <c r="K25" s="238" t="e">
        <f t="shared" si="8"/>
        <v>#N/A</v>
      </c>
      <c r="L25" s="238" t="e">
        <f t="shared" si="9"/>
        <v>#N/A</v>
      </c>
      <c r="M25" s="239" t="e">
        <f t="shared" si="10"/>
        <v>#N/A</v>
      </c>
      <c r="N25" s="238" t="e">
        <f t="shared" si="14"/>
        <v>#N/A</v>
      </c>
      <c r="O25" s="239" t="e">
        <f t="shared" si="11"/>
        <v>#N/A</v>
      </c>
      <c r="P25" s="240" t="e">
        <f t="shared" si="12"/>
        <v>#N/A</v>
      </c>
      <c r="T25" s="4">
        <f>IF(CSP!B41="","",CSP!B41)</f>
      </c>
      <c r="AB25" s="5"/>
      <c r="AC25" s="5"/>
      <c r="AH25" s="4"/>
      <c r="AI25" s="4"/>
      <c r="AP25" s="18"/>
      <c r="AQ25" s="18"/>
    </row>
    <row r="26" spans="1:43" ht="12.75">
      <c r="A26" s="233">
        <f>IF(CSP!B22="","",CSP!B22)</f>
      </c>
      <c r="B26" s="234" t="e">
        <f t="shared" si="1"/>
        <v>#N/A</v>
      </c>
      <c r="C26" s="234" t="e">
        <f t="shared" si="2"/>
        <v>#N/A</v>
      </c>
      <c r="D26" s="235" t="e">
        <f t="shared" si="3"/>
        <v>#N/A</v>
      </c>
      <c r="E26" s="235" t="e">
        <f t="shared" si="4"/>
        <v>#N/A</v>
      </c>
      <c r="F26" s="235" t="e">
        <f t="shared" si="13"/>
        <v>#N/A</v>
      </c>
      <c r="G26" s="236" t="e">
        <f t="shared" si="5"/>
        <v>#N/A</v>
      </c>
      <c r="H26" s="237" t="e">
        <f t="shared" si="0"/>
        <v>#N/A</v>
      </c>
      <c r="I26" s="237" t="e">
        <f t="shared" si="6"/>
        <v>#N/A</v>
      </c>
      <c r="J26" s="238" t="e">
        <f t="shared" si="7"/>
        <v>#N/A</v>
      </c>
      <c r="K26" s="238" t="e">
        <f t="shared" si="8"/>
        <v>#N/A</v>
      </c>
      <c r="L26" s="238" t="e">
        <f t="shared" si="9"/>
        <v>#N/A</v>
      </c>
      <c r="M26" s="239" t="e">
        <f t="shared" si="10"/>
        <v>#N/A</v>
      </c>
      <c r="N26" s="238" t="e">
        <f t="shared" si="14"/>
        <v>#N/A</v>
      </c>
      <c r="O26" s="239" t="e">
        <f t="shared" si="11"/>
        <v>#N/A</v>
      </c>
      <c r="P26" s="240" t="e">
        <f t="shared" si="12"/>
        <v>#N/A</v>
      </c>
      <c r="T26" s="4">
        <f>IF(CSP!B42="","",CSP!B42)</f>
      </c>
      <c r="AB26" s="5"/>
      <c r="AC26" s="5"/>
      <c r="AH26" s="4"/>
      <c r="AI26" s="4"/>
      <c r="AP26" s="18"/>
      <c r="AQ26" s="18"/>
    </row>
    <row r="27" spans="1:43" ht="12.75">
      <c r="A27" s="233">
        <f>IF(CSP!B23="","",CSP!B23)</f>
      </c>
      <c r="B27" s="234" t="e">
        <f t="shared" si="1"/>
        <v>#N/A</v>
      </c>
      <c r="C27" s="234" t="e">
        <f t="shared" si="2"/>
        <v>#N/A</v>
      </c>
      <c r="D27" s="235" t="e">
        <f t="shared" si="3"/>
        <v>#N/A</v>
      </c>
      <c r="E27" s="235" t="e">
        <f t="shared" si="4"/>
        <v>#N/A</v>
      </c>
      <c r="F27" s="235" t="e">
        <f t="shared" si="13"/>
        <v>#N/A</v>
      </c>
      <c r="G27" s="236" t="e">
        <f t="shared" si="5"/>
        <v>#N/A</v>
      </c>
      <c r="H27" s="237" t="e">
        <f t="shared" si="0"/>
        <v>#N/A</v>
      </c>
      <c r="I27" s="237" t="e">
        <f t="shared" si="6"/>
        <v>#N/A</v>
      </c>
      <c r="J27" s="238" t="e">
        <f t="shared" si="7"/>
        <v>#N/A</v>
      </c>
      <c r="K27" s="238" t="e">
        <f t="shared" si="8"/>
        <v>#N/A</v>
      </c>
      <c r="L27" s="238" t="e">
        <f t="shared" si="9"/>
        <v>#N/A</v>
      </c>
      <c r="M27" s="239" t="e">
        <f t="shared" si="10"/>
        <v>#N/A</v>
      </c>
      <c r="N27" s="238" t="e">
        <f t="shared" si="14"/>
        <v>#N/A</v>
      </c>
      <c r="O27" s="239" t="e">
        <f t="shared" si="11"/>
        <v>#N/A</v>
      </c>
      <c r="P27" s="240" t="e">
        <f t="shared" si="12"/>
        <v>#N/A</v>
      </c>
      <c r="T27" s="4">
        <f>IF(CSP!B43="","",CSP!B43)</f>
      </c>
      <c r="AB27" s="5"/>
      <c r="AC27" s="5"/>
      <c r="AH27" s="4"/>
      <c r="AI27" s="4"/>
      <c r="AP27" s="18"/>
      <c r="AQ27" s="18"/>
    </row>
    <row r="28" spans="1:43" ht="12.75">
      <c r="A28" s="233">
        <f>IF(CSP!B24="","",CSP!B24)</f>
      </c>
      <c r="B28" s="234" t="e">
        <f t="shared" si="1"/>
        <v>#N/A</v>
      </c>
      <c r="C28" s="234" t="e">
        <f t="shared" si="2"/>
        <v>#N/A</v>
      </c>
      <c r="D28" s="235" t="e">
        <f t="shared" si="3"/>
        <v>#N/A</v>
      </c>
      <c r="E28" s="235" t="e">
        <f t="shared" si="4"/>
        <v>#N/A</v>
      </c>
      <c r="F28" s="235" t="e">
        <f t="shared" si="13"/>
        <v>#N/A</v>
      </c>
      <c r="G28" s="236" t="e">
        <f t="shared" si="5"/>
        <v>#N/A</v>
      </c>
      <c r="H28" s="237" t="e">
        <f t="shared" si="0"/>
        <v>#N/A</v>
      </c>
      <c r="I28" s="237" t="e">
        <f t="shared" si="6"/>
        <v>#N/A</v>
      </c>
      <c r="J28" s="238" t="e">
        <f t="shared" si="7"/>
        <v>#N/A</v>
      </c>
      <c r="K28" s="238" t="e">
        <f t="shared" si="8"/>
        <v>#N/A</v>
      </c>
      <c r="L28" s="238" t="e">
        <f t="shared" si="9"/>
        <v>#N/A</v>
      </c>
      <c r="M28" s="239" t="e">
        <f t="shared" si="10"/>
        <v>#N/A</v>
      </c>
      <c r="N28" s="238" t="e">
        <f t="shared" si="14"/>
        <v>#N/A</v>
      </c>
      <c r="O28" s="239" t="e">
        <f t="shared" si="11"/>
        <v>#N/A</v>
      </c>
      <c r="P28" s="240" t="e">
        <f t="shared" si="12"/>
        <v>#N/A</v>
      </c>
      <c r="T28" s="4">
        <f>IF(CSP!B44="","",CSP!B44)</f>
      </c>
      <c r="AB28" s="5"/>
      <c r="AC28" s="5"/>
      <c r="AH28" s="4"/>
      <c r="AI28" s="4"/>
      <c r="AP28" s="18"/>
      <c r="AQ28" s="18"/>
    </row>
    <row r="29" spans="1:43" ht="12.75">
      <c r="A29" s="233">
        <f>IF(CSP!B25="","",CSP!B25)</f>
      </c>
      <c r="B29" s="234" t="e">
        <f t="shared" si="1"/>
        <v>#N/A</v>
      </c>
      <c r="C29" s="234" t="e">
        <f t="shared" si="2"/>
        <v>#N/A</v>
      </c>
      <c r="D29" s="235" t="e">
        <f t="shared" si="3"/>
        <v>#N/A</v>
      </c>
      <c r="E29" s="235" t="e">
        <f t="shared" si="4"/>
        <v>#N/A</v>
      </c>
      <c r="F29" s="235" t="e">
        <f t="shared" si="13"/>
        <v>#N/A</v>
      </c>
      <c r="G29" s="236" t="e">
        <f t="shared" si="5"/>
        <v>#N/A</v>
      </c>
      <c r="H29" s="237" t="e">
        <f t="shared" si="0"/>
        <v>#N/A</v>
      </c>
      <c r="I29" s="237" t="e">
        <f t="shared" si="6"/>
        <v>#N/A</v>
      </c>
      <c r="J29" s="238" t="e">
        <f t="shared" si="7"/>
        <v>#N/A</v>
      </c>
      <c r="K29" s="238" t="e">
        <f t="shared" si="8"/>
        <v>#N/A</v>
      </c>
      <c r="L29" s="238" t="e">
        <f t="shared" si="9"/>
        <v>#N/A</v>
      </c>
      <c r="M29" s="239" t="e">
        <f t="shared" si="10"/>
        <v>#N/A</v>
      </c>
      <c r="N29" s="238" t="e">
        <f t="shared" si="14"/>
        <v>#N/A</v>
      </c>
      <c r="O29" s="239" t="e">
        <f t="shared" si="11"/>
        <v>#N/A</v>
      </c>
      <c r="P29" s="240" t="e">
        <f t="shared" si="12"/>
        <v>#N/A</v>
      </c>
      <c r="T29" s="4">
        <f>IF(CSP!B45="","",CSP!B45)</f>
      </c>
      <c r="AB29" s="5"/>
      <c r="AC29" s="5"/>
      <c r="AH29" s="4"/>
      <c r="AI29" s="4"/>
      <c r="AP29" s="18"/>
      <c r="AQ29" s="18"/>
    </row>
    <row r="30" spans="1:43" ht="12.75">
      <c r="A30" s="233">
        <f>IF(CSP!B26="","",CSP!B26)</f>
      </c>
      <c r="B30" s="234" t="e">
        <f t="shared" si="1"/>
        <v>#N/A</v>
      </c>
      <c r="C30" s="234" t="e">
        <f t="shared" si="2"/>
        <v>#N/A</v>
      </c>
      <c r="D30" s="235" t="e">
        <f t="shared" si="3"/>
        <v>#N/A</v>
      </c>
      <c r="E30" s="235" t="e">
        <f t="shared" si="4"/>
        <v>#N/A</v>
      </c>
      <c r="F30" s="235" t="e">
        <f t="shared" si="13"/>
        <v>#N/A</v>
      </c>
      <c r="G30" s="236" t="e">
        <f t="shared" si="5"/>
        <v>#N/A</v>
      </c>
      <c r="H30" s="237" t="e">
        <f t="shared" si="0"/>
        <v>#N/A</v>
      </c>
      <c r="I30" s="237" t="e">
        <f t="shared" si="6"/>
        <v>#N/A</v>
      </c>
      <c r="J30" s="238" t="e">
        <f t="shared" si="7"/>
        <v>#N/A</v>
      </c>
      <c r="K30" s="238" t="e">
        <f t="shared" si="8"/>
        <v>#N/A</v>
      </c>
      <c r="L30" s="238" t="e">
        <f t="shared" si="9"/>
        <v>#N/A</v>
      </c>
      <c r="M30" s="239" t="e">
        <f t="shared" si="10"/>
        <v>#N/A</v>
      </c>
      <c r="N30" s="238" t="e">
        <f t="shared" si="14"/>
        <v>#N/A</v>
      </c>
      <c r="O30" s="239" t="e">
        <f t="shared" si="11"/>
        <v>#N/A</v>
      </c>
      <c r="P30" s="240" t="e">
        <f t="shared" si="12"/>
        <v>#N/A</v>
      </c>
      <c r="T30" s="4">
        <f>IF(CSP!B46="","",CSP!B46)</f>
      </c>
      <c r="AB30" s="5"/>
      <c r="AC30" s="5"/>
      <c r="AH30" s="4"/>
      <c r="AI30" s="4"/>
      <c r="AP30" s="18"/>
      <c r="AQ30" s="18"/>
    </row>
    <row r="31" spans="1:41" ht="12.75">
      <c r="A31" s="233">
        <f>IF(CSP!B27="","",CSP!B27)</f>
      </c>
      <c r="B31" s="234" t="e">
        <f t="shared" si="1"/>
        <v>#N/A</v>
      </c>
      <c r="C31" s="234" t="e">
        <f t="shared" si="2"/>
        <v>#N/A</v>
      </c>
      <c r="D31" s="235" t="e">
        <f t="shared" si="3"/>
        <v>#N/A</v>
      </c>
      <c r="E31" s="235" t="e">
        <f t="shared" si="4"/>
        <v>#N/A</v>
      </c>
      <c r="F31" s="235" t="e">
        <f t="shared" si="13"/>
        <v>#N/A</v>
      </c>
      <c r="G31" s="236" t="e">
        <f t="shared" si="5"/>
        <v>#N/A</v>
      </c>
      <c r="H31" s="237" t="e">
        <f t="shared" si="0"/>
        <v>#N/A</v>
      </c>
      <c r="I31" s="237" t="e">
        <f t="shared" si="6"/>
        <v>#N/A</v>
      </c>
      <c r="J31" s="238" t="e">
        <f t="shared" si="7"/>
        <v>#N/A</v>
      </c>
      <c r="K31" s="238" t="e">
        <f t="shared" si="8"/>
        <v>#N/A</v>
      </c>
      <c r="L31" s="238" t="e">
        <f t="shared" si="9"/>
        <v>#N/A</v>
      </c>
      <c r="M31" s="239" t="e">
        <f t="shared" si="10"/>
        <v>#N/A</v>
      </c>
      <c r="N31" s="238" t="e">
        <f t="shared" si="14"/>
        <v>#N/A</v>
      </c>
      <c r="O31" s="239" t="e">
        <f t="shared" si="11"/>
        <v>#N/A</v>
      </c>
      <c r="P31" s="240" t="e">
        <f t="shared" si="12"/>
        <v>#N/A</v>
      </c>
      <c r="W31" s="4"/>
      <c r="X31" s="4"/>
      <c r="Y31" s="4"/>
      <c r="Z31" s="4"/>
      <c r="AA31" s="4"/>
      <c r="AC31" s="18"/>
      <c r="AD31" s="18"/>
      <c r="AE31" s="18"/>
      <c r="AF31" s="18"/>
      <c r="AG31" s="18"/>
      <c r="AK31" s="1"/>
      <c r="AL31" s="1"/>
      <c r="AM31" s="1"/>
      <c r="AN31" s="1"/>
      <c r="AO31" s="1"/>
    </row>
    <row r="32" spans="1:41" ht="12.75">
      <c r="A32" s="233">
        <f>IF(CSP!B28="","",CSP!B28)</f>
      </c>
      <c r="B32" s="234" t="e">
        <f t="shared" si="1"/>
        <v>#N/A</v>
      </c>
      <c r="C32" s="234" t="e">
        <f t="shared" si="2"/>
        <v>#N/A</v>
      </c>
      <c r="D32" s="235" t="e">
        <f t="shared" si="3"/>
        <v>#N/A</v>
      </c>
      <c r="E32" s="235" t="e">
        <f t="shared" si="4"/>
        <v>#N/A</v>
      </c>
      <c r="F32" s="235" t="e">
        <f t="shared" si="13"/>
        <v>#N/A</v>
      </c>
      <c r="G32" s="236" t="e">
        <f t="shared" si="5"/>
        <v>#N/A</v>
      </c>
      <c r="H32" s="237" t="e">
        <f t="shared" si="0"/>
        <v>#N/A</v>
      </c>
      <c r="I32" s="237" t="e">
        <f t="shared" si="6"/>
        <v>#N/A</v>
      </c>
      <c r="J32" s="238" t="e">
        <f t="shared" si="7"/>
        <v>#N/A</v>
      </c>
      <c r="K32" s="238" t="e">
        <f t="shared" si="8"/>
        <v>#N/A</v>
      </c>
      <c r="L32" s="238" t="e">
        <f t="shared" si="9"/>
        <v>#N/A</v>
      </c>
      <c r="M32" s="239" t="e">
        <f t="shared" si="10"/>
        <v>#N/A</v>
      </c>
      <c r="N32" s="238" t="e">
        <f t="shared" si="14"/>
        <v>#N/A</v>
      </c>
      <c r="O32" s="239" t="e">
        <f t="shared" si="11"/>
        <v>#N/A</v>
      </c>
      <c r="P32" s="240" t="e">
        <f t="shared" si="12"/>
        <v>#N/A</v>
      </c>
      <c r="AA32" s="4"/>
      <c r="AG32" s="18"/>
      <c r="AO32" s="1"/>
    </row>
    <row r="33" spans="1:41" ht="12.75">
      <c r="A33" s="233">
        <f>IF(CSP!B29="","",CSP!B29)</f>
      </c>
      <c r="B33" s="234" t="e">
        <f t="shared" si="1"/>
        <v>#N/A</v>
      </c>
      <c r="C33" s="234" t="e">
        <f t="shared" si="2"/>
        <v>#N/A</v>
      </c>
      <c r="D33" s="235" t="e">
        <f t="shared" si="3"/>
        <v>#N/A</v>
      </c>
      <c r="E33" s="235" t="e">
        <f t="shared" si="4"/>
        <v>#N/A</v>
      </c>
      <c r="F33" s="235" t="e">
        <f t="shared" si="13"/>
        <v>#N/A</v>
      </c>
      <c r="G33" s="236" t="e">
        <f t="shared" si="5"/>
        <v>#N/A</v>
      </c>
      <c r="H33" s="237" t="e">
        <f t="shared" si="0"/>
        <v>#N/A</v>
      </c>
      <c r="I33" s="237" t="e">
        <f t="shared" si="6"/>
        <v>#N/A</v>
      </c>
      <c r="J33" s="238" t="e">
        <f t="shared" si="7"/>
        <v>#N/A</v>
      </c>
      <c r="K33" s="238" t="e">
        <f t="shared" si="8"/>
        <v>#N/A</v>
      </c>
      <c r="L33" s="238" t="e">
        <f t="shared" si="9"/>
        <v>#N/A</v>
      </c>
      <c r="M33" s="239" t="e">
        <f t="shared" si="10"/>
        <v>#N/A</v>
      </c>
      <c r="N33" s="238" t="e">
        <f t="shared" si="14"/>
        <v>#N/A</v>
      </c>
      <c r="O33" s="239" t="e">
        <f t="shared" si="11"/>
        <v>#N/A</v>
      </c>
      <c r="P33" s="240" t="e">
        <f t="shared" si="12"/>
        <v>#N/A</v>
      </c>
      <c r="AA33" s="4"/>
      <c r="AG33" s="18"/>
      <c r="AO33" s="1"/>
    </row>
    <row r="34" spans="1:41" ht="12.75">
      <c r="A34" s="233">
        <f>IF(CSP!B30="","",CSP!B30)</f>
      </c>
      <c r="B34" s="234" t="e">
        <f t="shared" si="1"/>
        <v>#N/A</v>
      </c>
      <c r="C34" s="234" t="e">
        <f t="shared" si="2"/>
        <v>#N/A</v>
      </c>
      <c r="D34" s="235" t="e">
        <f t="shared" si="3"/>
        <v>#N/A</v>
      </c>
      <c r="E34" s="235" t="e">
        <f t="shared" si="4"/>
        <v>#N/A</v>
      </c>
      <c r="F34" s="235" t="e">
        <f t="shared" si="13"/>
        <v>#N/A</v>
      </c>
      <c r="G34" s="236" t="e">
        <f t="shared" si="5"/>
        <v>#N/A</v>
      </c>
      <c r="H34" s="237" t="e">
        <f t="shared" si="0"/>
        <v>#N/A</v>
      </c>
      <c r="I34" s="237" t="e">
        <f t="shared" si="6"/>
        <v>#N/A</v>
      </c>
      <c r="J34" s="238" t="e">
        <f t="shared" si="7"/>
        <v>#N/A</v>
      </c>
      <c r="K34" s="238" t="e">
        <f t="shared" si="8"/>
        <v>#N/A</v>
      </c>
      <c r="L34" s="238" t="e">
        <f t="shared" si="9"/>
        <v>#N/A</v>
      </c>
      <c r="M34" s="239" t="e">
        <f t="shared" si="10"/>
        <v>#N/A</v>
      </c>
      <c r="N34" s="238" t="e">
        <f t="shared" si="14"/>
        <v>#N/A</v>
      </c>
      <c r="O34" s="239" t="e">
        <f t="shared" si="11"/>
        <v>#N/A</v>
      </c>
      <c r="P34" s="240" t="e">
        <f t="shared" si="12"/>
        <v>#N/A</v>
      </c>
      <c r="AA34" s="4"/>
      <c r="AG34" s="18"/>
      <c r="AO34" s="1"/>
    </row>
    <row r="35" spans="1:41" ht="12.75">
      <c r="A35" s="233">
        <f>IF(CSP!B31="","",CSP!B31)</f>
      </c>
      <c r="B35" s="234" t="e">
        <f t="shared" si="1"/>
        <v>#N/A</v>
      </c>
      <c r="C35" s="234" t="e">
        <f t="shared" si="2"/>
        <v>#N/A</v>
      </c>
      <c r="D35" s="235" t="e">
        <f t="shared" si="3"/>
        <v>#N/A</v>
      </c>
      <c r="E35" s="235" t="e">
        <f t="shared" si="4"/>
        <v>#N/A</v>
      </c>
      <c r="F35" s="235" t="e">
        <f t="shared" si="13"/>
        <v>#N/A</v>
      </c>
      <c r="G35" s="236" t="e">
        <f t="shared" si="5"/>
        <v>#N/A</v>
      </c>
      <c r="H35" s="237" t="e">
        <f t="shared" si="0"/>
        <v>#N/A</v>
      </c>
      <c r="I35" s="237" t="e">
        <f t="shared" si="6"/>
        <v>#N/A</v>
      </c>
      <c r="J35" s="238" t="e">
        <f t="shared" si="7"/>
        <v>#N/A</v>
      </c>
      <c r="K35" s="238" t="e">
        <f t="shared" si="8"/>
        <v>#N/A</v>
      </c>
      <c r="L35" s="238" t="e">
        <f t="shared" si="9"/>
        <v>#N/A</v>
      </c>
      <c r="M35" s="239" t="e">
        <f t="shared" si="10"/>
        <v>#N/A</v>
      </c>
      <c r="N35" s="238" t="e">
        <f t="shared" si="14"/>
        <v>#N/A</v>
      </c>
      <c r="O35" s="239" t="e">
        <f t="shared" si="11"/>
        <v>#N/A</v>
      </c>
      <c r="P35" s="240" t="e">
        <f t="shared" si="12"/>
        <v>#N/A</v>
      </c>
      <c r="AA35" s="4"/>
      <c r="AG35" s="18"/>
      <c r="AO35" s="1"/>
    </row>
    <row r="36" spans="1:41" ht="12.75">
      <c r="A36" s="233">
        <f>IF(CSP!B32="","",CSP!B32)</f>
      </c>
      <c r="B36" s="234" t="e">
        <f t="shared" si="1"/>
        <v>#N/A</v>
      </c>
      <c r="C36" s="234" t="e">
        <f t="shared" si="2"/>
        <v>#N/A</v>
      </c>
      <c r="D36" s="235" t="e">
        <f t="shared" si="3"/>
        <v>#N/A</v>
      </c>
      <c r="E36" s="235" t="e">
        <f t="shared" si="4"/>
        <v>#N/A</v>
      </c>
      <c r="F36" s="235" t="e">
        <f t="shared" si="13"/>
        <v>#N/A</v>
      </c>
      <c r="G36" s="236" t="e">
        <f t="shared" si="5"/>
        <v>#N/A</v>
      </c>
      <c r="H36" s="237" t="e">
        <f t="shared" si="0"/>
        <v>#N/A</v>
      </c>
      <c r="I36" s="237" t="e">
        <f t="shared" si="6"/>
        <v>#N/A</v>
      </c>
      <c r="J36" s="238" t="e">
        <f t="shared" si="7"/>
        <v>#N/A</v>
      </c>
      <c r="K36" s="238" t="e">
        <f t="shared" si="8"/>
        <v>#N/A</v>
      </c>
      <c r="L36" s="238" t="e">
        <f t="shared" si="9"/>
        <v>#N/A</v>
      </c>
      <c r="M36" s="239" t="e">
        <f t="shared" si="10"/>
        <v>#N/A</v>
      </c>
      <c r="N36" s="238" t="e">
        <f t="shared" si="14"/>
        <v>#N/A</v>
      </c>
      <c r="O36" s="239" t="e">
        <f t="shared" si="11"/>
        <v>#N/A</v>
      </c>
      <c r="P36" s="240" t="e">
        <f t="shared" si="12"/>
        <v>#N/A</v>
      </c>
      <c r="AA36" s="18"/>
      <c r="AB36" s="18"/>
      <c r="AH36" s="4"/>
      <c r="AI36" s="4"/>
      <c r="AJ36" s="4"/>
      <c r="AK36" s="4"/>
      <c r="AL36" s="4"/>
      <c r="AM36" s="4"/>
      <c r="AN36" s="4"/>
      <c r="AO36" s="1"/>
    </row>
    <row r="37" spans="1:41" ht="12.75">
      <c r="A37" s="233">
        <f>IF(CSP!B33="","",CSP!B33)</f>
      </c>
      <c r="B37" s="234" t="e">
        <f t="shared" si="1"/>
        <v>#N/A</v>
      </c>
      <c r="C37" s="234" t="e">
        <f t="shared" si="2"/>
        <v>#N/A</v>
      </c>
      <c r="D37" s="235" t="e">
        <f t="shared" si="3"/>
        <v>#N/A</v>
      </c>
      <c r="E37" s="235" t="e">
        <f t="shared" si="4"/>
        <v>#N/A</v>
      </c>
      <c r="F37" s="235" t="e">
        <f t="shared" si="13"/>
        <v>#N/A</v>
      </c>
      <c r="G37" s="236" t="e">
        <f t="shared" si="5"/>
        <v>#N/A</v>
      </c>
      <c r="H37" s="237" t="e">
        <f t="shared" si="0"/>
        <v>#N/A</v>
      </c>
      <c r="I37" s="237" t="e">
        <f t="shared" si="6"/>
        <v>#N/A</v>
      </c>
      <c r="J37" s="238" t="e">
        <f t="shared" si="7"/>
        <v>#N/A</v>
      </c>
      <c r="K37" s="238" t="e">
        <f t="shared" si="8"/>
        <v>#N/A</v>
      </c>
      <c r="L37" s="238" t="e">
        <f t="shared" si="9"/>
        <v>#N/A</v>
      </c>
      <c r="M37" s="239" t="e">
        <f t="shared" si="10"/>
        <v>#N/A</v>
      </c>
      <c r="N37" s="238" t="e">
        <f t="shared" si="14"/>
        <v>#N/A</v>
      </c>
      <c r="O37" s="239" t="e">
        <f t="shared" si="11"/>
        <v>#N/A</v>
      </c>
      <c r="P37" s="240" t="e">
        <f t="shared" si="12"/>
        <v>#N/A</v>
      </c>
      <c r="AA37" s="18"/>
      <c r="AB37" s="18"/>
      <c r="AH37" s="4"/>
      <c r="AI37" s="4"/>
      <c r="AJ37" s="4"/>
      <c r="AK37" s="4"/>
      <c r="AL37" s="4"/>
      <c r="AM37" s="4"/>
      <c r="AN37" s="4"/>
      <c r="AO37" s="1"/>
    </row>
    <row r="38" spans="1:41" ht="12.75">
      <c r="A38" s="233">
        <f>IF(CSP!B34="","",CSP!B34)</f>
      </c>
      <c r="B38" s="234" t="e">
        <f t="shared" si="1"/>
        <v>#N/A</v>
      </c>
      <c r="C38" s="234" t="e">
        <f t="shared" si="2"/>
        <v>#N/A</v>
      </c>
      <c r="D38" s="235" t="e">
        <f t="shared" si="3"/>
        <v>#N/A</v>
      </c>
      <c r="E38" s="235" t="e">
        <f t="shared" si="4"/>
        <v>#N/A</v>
      </c>
      <c r="F38" s="235" t="e">
        <f t="shared" si="13"/>
        <v>#N/A</v>
      </c>
      <c r="G38" s="236" t="e">
        <f t="shared" si="5"/>
        <v>#N/A</v>
      </c>
      <c r="H38" s="237" t="e">
        <f t="shared" si="0"/>
        <v>#N/A</v>
      </c>
      <c r="I38" s="237" t="e">
        <f t="shared" si="6"/>
        <v>#N/A</v>
      </c>
      <c r="J38" s="238" t="e">
        <f t="shared" si="7"/>
        <v>#N/A</v>
      </c>
      <c r="K38" s="238" t="e">
        <f t="shared" si="8"/>
        <v>#N/A</v>
      </c>
      <c r="L38" s="238" t="e">
        <f t="shared" si="9"/>
        <v>#N/A</v>
      </c>
      <c r="M38" s="239" t="e">
        <f t="shared" si="10"/>
        <v>#N/A</v>
      </c>
      <c r="N38" s="238" t="e">
        <f t="shared" si="14"/>
        <v>#N/A</v>
      </c>
      <c r="O38" s="239" t="e">
        <f t="shared" si="11"/>
        <v>#N/A</v>
      </c>
      <c r="P38" s="240" t="e">
        <f t="shared" si="12"/>
        <v>#N/A</v>
      </c>
      <c r="AA38" s="18"/>
      <c r="AB38" s="18"/>
      <c r="AH38" s="4"/>
      <c r="AI38" s="4"/>
      <c r="AJ38" s="4"/>
      <c r="AK38" s="4"/>
      <c r="AL38" s="4"/>
      <c r="AM38" s="4"/>
      <c r="AN38" s="4"/>
      <c r="AO38" s="1"/>
    </row>
    <row r="39" spans="1:41" ht="12.75">
      <c r="A39" s="233">
        <f>IF(CSP!B35="","",CSP!B35)</f>
      </c>
      <c r="B39" s="234" t="e">
        <f t="shared" si="1"/>
        <v>#N/A</v>
      </c>
      <c r="C39" s="234" t="e">
        <f t="shared" si="2"/>
        <v>#N/A</v>
      </c>
      <c r="D39" s="235" t="e">
        <f t="shared" si="3"/>
        <v>#N/A</v>
      </c>
      <c r="E39" s="235" t="e">
        <f t="shared" si="4"/>
        <v>#N/A</v>
      </c>
      <c r="F39" s="235" t="e">
        <f t="shared" si="13"/>
        <v>#N/A</v>
      </c>
      <c r="G39" s="236" t="e">
        <f t="shared" si="5"/>
        <v>#N/A</v>
      </c>
      <c r="H39" s="237" t="e">
        <f t="shared" si="0"/>
        <v>#N/A</v>
      </c>
      <c r="I39" s="237" t="e">
        <f t="shared" si="6"/>
        <v>#N/A</v>
      </c>
      <c r="J39" s="238" t="e">
        <f t="shared" si="7"/>
        <v>#N/A</v>
      </c>
      <c r="K39" s="238" t="e">
        <f t="shared" si="8"/>
        <v>#N/A</v>
      </c>
      <c r="L39" s="238" t="e">
        <f t="shared" si="9"/>
        <v>#N/A</v>
      </c>
      <c r="M39" s="239" t="e">
        <f t="shared" si="10"/>
        <v>#N/A</v>
      </c>
      <c r="N39" s="238" t="e">
        <f t="shared" si="14"/>
        <v>#N/A</v>
      </c>
      <c r="O39" s="239" t="e">
        <f t="shared" si="11"/>
        <v>#N/A</v>
      </c>
      <c r="P39" s="240" t="e">
        <f t="shared" si="12"/>
        <v>#N/A</v>
      </c>
      <c r="AA39" s="18"/>
      <c r="AB39" s="18"/>
      <c r="AH39" s="4"/>
      <c r="AI39" s="4"/>
      <c r="AJ39" s="4"/>
      <c r="AK39" s="4"/>
      <c r="AL39" s="4"/>
      <c r="AM39" s="4"/>
      <c r="AN39" s="4"/>
      <c r="AO39" s="1"/>
    </row>
    <row r="40" spans="1:41" ht="12.75">
      <c r="A40" s="233">
        <f>IF(CSP!B36="","",CSP!B36)</f>
      </c>
      <c r="B40" s="234" t="e">
        <f t="shared" si="1"/>
        <v>#N/A</v>
      </c>
      <c r="C40" s="234" t="e">
        <f t="shared" si="2"/>
        <v>#N/A</v>
      </c>
      <c r="D40" s="235" t="e">
        <f t="shared" si="3"/>
        <v>#N/A</v>
      </c>
      <c r="E40" s="235" t="e">
        <f t="shared" si="4"/>
        <v>#N/A</v>
      </c>
      <c r="F40" s="235" t="e">
        <f t="shared" si="13"/>
        <v>#N/A</v>
      </c>
      <c r="G40" s="236" t="e">
        <f t="shared" si="5"/>
        <v>#N/A</v>
      </c>
      <c r="H40" s="237" t="e">
        <f t="shared" si="0"/>
        <v>#N/A</v>
      </c>
      <c r="I40" s="237" t="e">
        <f t="shared" si="6"/>
        <v>#N/A</v>
      </c>
      <c r="J40" s="238" t="e">
        <f t="shared" si="7"/>
        <v>#N/A</v>
      </c>
      <c r="K40" s="238" t="e">
        <f t="shared" si="8"/>
        <v>#N/A</v>
      </c>
      <c r="L40" s="238" t="e">
        <f t="shared" si="9"/>
        <v>#N/A</v>
      </c>
      <c r="M40" s="239" t="e">
        <f t="shared" si="10"/>
        <v>#N/A</v>
      </c>
      <c r="N40" s="238" t="e">
        <f t="shared" si="14"/>
        <v>#N/A</v>
      </c>
      <c r="O40" s="239" t="e">
        <f t="shared" si="11"/>
        <v>#N/A</v>
      </c>
      <c r="P40" s="240" t="e">
        <f t="shared" si="12"/>
        <v>#N/A</v>
      </c>
      <c r="AA40" s="18"/>
      <c r="AB40" s="18"/>
      <c r="AH40" s="4"/>
      <c r="AI40" s="4"/>
      <c r="AJ40" s="4"/>
      <c r="AK40" s="4"/>
      <c r="AL40" s="4"/>
      <c r="AM40" s="4"/>
      <c r="AN40" s="4"/>
      <c r="AO40" s="1"/>
    </row>
    <row r="41" spans="1:41" ht="12.75">
      <c r="A41" s="233">
        <f>IF(CSP!B37="","",CSP!B37)</f>
      </c>
      <c r="B41" s="234" t="e">
        <f t="shared" si="1"/>
        <v>#N/A</v>
      </c>
      <c r="C41" s="234" t="e">
        <f t="shared" si="2"/>
        <v>#N/A</v>
      </c>
      <c r="D41" s="235" t="e">
        <f t="shared" si="3"/>
        <v>#N/A</v>
      </c>
      <c r="E41" s="235" t="e">
        <f t="shared" si="4"/>
        <v>#N/A</v>
      </c>
      <c r="F41" s="235" t="e">
        <f t="shared" si="13"/>
        <v>#N/A</v>
      </c>
      <c r="G41" s="236" t="e">
        <f t="shared" si="5"/>
        <v>#N/A</v>
      </c>
      <c r="H41" s="237" t="e">
        <f t="shared" si="0"/>
        <v>#N/A</v>
      </c>
      <c r="I41" s="237" t="e">
        <f t="shared" si="6"/>
        <v>#N/A</v>
      </c>
      <c r="J41" s="238" t="e">
        <f t="shared" si="7"/>
        <v>#N/A</v>
      </c>
      <c r="K41" s="238" t="e">
        <f t="shared" si="8"/>
        <v>#N/A</v>
      </c>
      <c r="L41" s="238" t="e">
        <f t="shared" si="9"/>
        <v>#N/A</v>
      </c>
      <c r="M41" s="239" t="e">
        <f t="shared" si="10"/>
        <v>#N/A</v>
      </c>
      <c r="N41" s="238" t="e">
        <f t="shared" si="14"/>
        <v>#N/A</v>
      </c>
      <c r="O41" s="239" t="e">
        <f t="shared" si="11"/>
        <v>#N/A</v>
      </c>
      <c r="P41" s="240" t="e">
        <f t="shared" si="12"/>
        <v>#N/A</v>
      </c>
      <c r="AA41" s="18"/>
      <c r="AB41" s="18"/>
      <c r="AH41" s="4"/>
      <c r="AI41" s="4"/>
      <c r="AJ41" s="4"/>
      <c r="AK41" s="4"/>
      <c r="AL41" s="4"/>
      <c r="AM41" s="4"/>
      <c r="AN41" s="4"/>
      <c r="AO41" s="1"/>
    </row>
    <row r="42" spans="1:41" ht="12.75">
      <c r="A42" s="233">
        <f>IF(CSP!B38="","",CSP!B38)</f>
      </c>
      <c r="B42" s="234" t="e">
        <f t="shared" si="1"/>
        <v>#N/A</v>
      </c>
      <c r="C42" s="234" t="e">
        <f t="shared" si="2"/>
        <v>#N/A</v>
      </c>
      <c r="D42" s="235" t="e">
        <f t="shared" si="3"/>
        <v>#N/A</v>
      </c>
      <c r="E42" s="235" t="e">
        <f t="shared" si="4"/>
        <v>#N/A</v>
      </c>
      <c r="F42" s="235" t="e">
        <f t="shared" si="13"/>
        <v>#N/A</v>
      </c>
      <c r="G42" s="236" t="e">
        <f t="shared" si="5"/>
        <v>#N/A</v>
      </c>
      <c r="H42" s="237" t="e">
        <f t="shared" si="0"/>
        <v>#N/A</v>
      </c>
      <c r="I42" s="237" t="e">
        <f t="shared" si="6"/>
        <v>#N/A</v>
      </c>
      <c r="J42" s="238" t="e">
        <f t="shared" si="7"/>
        <v>#N/A</v>
      </c>
      <c r="K42" s="238" t="e">
        <f t="shared" si="8"/>
        <v>#N/A</v>
      </c>
      <c r="L42" s="238" t="e">
        <f t="shared" si="9"/>
        <v>#N/A</v>
      </c>
      <c r="M42" s="239" t="e">
        <f t="shared" si="10"/>
        <v>#N/A</v>
      </c>
      <c r="N42" s="238" t="e">
        <f t="shared" si="14"/>
        <v>#N/A</v>
      </c>
      <c r="O42" s="239" t="e">
        <f t="shared" si="11"/>
        <v>#N/A</v>
      </c>
      <c r="P42" s="240" t="e">
        <f t="shared" si="12"/>
        <v>#N/A</v>
      </c>
      <c r="AA42" s="18"/>
      <c r="AB42" s="18"/>
      <c r="AH42" s="4"/>
      <c r="AI42" s="4"/>
      <c r="AJ42" s="4"/>
      <c r="AK42" s="4"/>
      <c r="AL42" s="4"/>
      <c r="AM42" s="4"/>
      <c r="AN42" s="4"/>
      <c r="AO42" s="1"/>
    </row>
    <row r="43" spans="1:41" ht="12.75">
      <c r="A43" s="233">
        <f>IF(CSP!B39="","",CSP!B39)</f>
      </c>
      <c r="B43" s="234" t="e">
        <f t="shared" si="1"/>
        <v>#N/A</v>
      </c>
      <c r="C43" s="234" t="e">
        <f t="shared" si="2"/>
        <v>#N/A</v>
      </c>
      <c r="D43" s="235" t="e">
        <f t="shared" si="3"/>
        <v>#N/A</v>
      </c>
      <c r="E43" s="235" t="e">
        <f t="shared" si="4"/>
        <v>#N/A</v>
      </c>
      <c r="F43" s="235" t="e">
        <f t="shared" si="13"/>
        <v>#N/A</v>
      </c>
      <c r="G43" s="236" t="e">
        <f t="shared" si="5"/>
        <v>#N/A</v>
      </c>
      <c r="H43" s="237" t="e">
        <f t="shared" si="0"/>
        <v>#N/A</v>
      </c>
      <c r="I43" s="237" t="e">
        <f t="shared" si="6"/>
        <v>#N/A</v>
      </c>
      <c r="J43" s="238" t="e">
        <f t="shared" si="7"/>
        <v>#N/A</v>
      </c>
      <c r="K43" s="238" t="e">
        <f t="shared" si="8"/>
        <v>#N/A</v>
      </c>
      <c r="L43" s="238" t="e">
        <f t="shared" si="9"/>
        <v>#N/A</v>
      </c>
      <c r="M43" s="239" t="e">
        <f t="shared" si="10"/>
        <v>#N/A</v>
      </c>
      <c r="N43" s="238" t="e">
        <f t="shared" si="14"/>
        <v>#N/A</v>
      </c>
      <c r="O43" s="239" t="e">
        <f t="shared" si="11"/>
        <v>#N/A</v>
      </c>
      <c r="P43" s="240" t="e">
        <f t="shared" si="12"/>
        <v>#N/A</v>
      </c>
      <c r="AA43" s="18"/>
      <c r="AB43" s="18"/>
      <c r="AH43" s="4"/>
      <c r="AI43" s="4"/>
      <c r="AJ43" s="4"/>
      <c r="AK43" s="4"/>
      <c r="AL43" s="4"/>
      <c r="AM43" s="4"/>
      <c r="AN43" s="4"/>
      <c r="AO43" s="1"/>
    </row>
    <row r="44" spans="1:41" ht="12.75">
      <c r="A44" s="233">
        <f>IF(CSP!B40="","",CSP!B40)</f>
      </c>
      <c r="B44" s="234" t="e">
        <f t="shared" si="1"/>
        <v>#N/A</v>
      </c>
      <c r="C44" s="234" t="e">
        <f t="shared" si="2"/>
        <v>#N/A</v>
      </c>
      <c r="D44" s="235" t="e">
        <f t="shared" si="3"/>
        <v>#N/A</v>
      </c>
      <c r="E44" s="235" t="e">
        <f t="shared" si="4"/>
        <v>#N/A</v>
      </c>
      <c r="F44" s="235" t="e">
        <f t="shared" si="13"/>
        <v>#N/A</v>
      </c>
      <c r="G44" s="236" t="e">
        <f t="shared" si="5"/>
        <v>#N/A</v>
      </c>
      <c r="H44" s="237" t="e">
        <f t="shared" si="0"/>
        <v>#N/A</v>
      </c>
      <c r="I44" s="237" t="e">
        <f t="shared" si="6"/>
        <v>#N/A</v>
      </c>
      <c r="J44" s="238" t="e">
        <f t="shared" si="7"/>
        <v>#N/A</v>
      </c>
      <c r="K44" s="238" t="e">
        <f t="shared" si="8"/>
        <v>#N/A</v>
      </c>
      <c r="L44" s="238" t="e">
        <f t="shared" si="9"/>
        <v>#N/A</v>
      </c>
      <c r="M44" s="239" t="e">
        <f t="shared" si="10"/>
        <v>#N/A</v>
      </c>
      <c r="N44" s="238" t="e">
        <f t="shared" si="14"/>
        <v>#N/A</v>
      </c>
      <c r="O44" s="239" t="e">
        <f t="shared" si="11"/>
        <v>#N/A</v>
      </c>
      <c r="P44" s="240" t="e">
        <f t="shared" si="12"/>
        <v>#N/A</v>
      </c>
      <c r="AA44" s="18"/>
      <c r="AB44" s="18"/>
      <c r="AH44" s="4"/>
      <c r="AI44" s="4"/>
      <c r="AJ44" s="4"/>
      <c r="AK44" s="4"/>
      <c r="AL44" s="4"/>
      <c r="AM44" s="4"/>
      <c r="AN44" s="4"/>
      <c r="AO44" s="1"/>
    </row>
    <row r="45" spans="1:41" ht="12.75">
      <c r="A45" s="233">
        <f>IF(CSP!B41="","",CSP!B41)</f>
      </c>
      <c r="B45" s="234" t="e">
        <f t="shared" si="1"/>
        <v>#N/A</v>
      </c>
      <c r="C45" s="234" t="e">
        <f t="shared" si="2"/>
        <v>#N/A</v>
      </c>
      <c r="D45" s="235" t="e">
        <f t="shared" si="3"/>
        <v>#N/A</v>
      </c>
      <c r="E45" s="235" t="e">
        <f t="shared" si="4"/>
        <v>#N/A</v>
      </c>
      <c r="F45" s="235" t="e">
        <f t="shared" si="13"/>
        <v>#N/A</v>
      </c>
      <c r="G45" s="236" t="e">
        <f t="shared" si="5"/>
        <v>#N/A</v>
      </c>
      <c r="H45" s="237" t="e">
        <f t="shared" si="0"/>
        <v>#N/A</v>
      </c>
      <c r="I45" s="237" t="e">
        <f t="shared" si="6"/>
        <v>#N/A</v>
      </c>
      <c r="J45" s="238" t="e">
        <f t="shared" si="7"/>
        <v>#N/A</v>
      </c>
      <c r="K45" s="238" t="e">
        <f t="shared" si="8"/>
        <v>#N/A</v>
      </c>
      <c r="L45" s="238" t="e">
        <f t="shared" si="9"/>
        <v>#N/A</v>
      </c>
      <c r="M45" s="239" t="e">
        <f t="shared" si="10"/>
        <v>#N/A</v>
      </c>
      <c r="N45" s="238" t="e">
        <f t="shared" si="14"/>
        <v>#N/A</v>
      </c>
      <c r="O45" s="239" t="e">
        <f t="shared" si="11"/>
        <v>#N/A</v>
      </c>
      <c r="P45" s="240" t="e">
        <f t="shared" si="12"/>
        <v>#N/A</v>
      </c>
      <c r="AA45" s="18"/>
      <c r="AB45" s="18"/>
      <c r="AH45" s="4"/>
      <c r="AI45" s="4"/>
      <c r="AJ45" s="4"/>
      <c r="AK45" s="4"/>
      <c r="AL45" s="4"/>
      <c r="AM45" s="4"/>
      <c r="AN45" s="4"/>
      <c r="AO45" s="1"/>
    </row>
    <row r="46" spans="1:41" ht="12.75">
      <c r="A46" s="233">
        <f>IF(CSP!B42="","",CSP!B42)</f>
      </c>
      <c r="B46" s="234" t="e">
        <f t="shared" si="1"/>
        <v>#N/A</v>
      </c>
      <c r="C46" s="234" t="e">
        <f t="shared" si="2"/>
        <v>#N/A</v>
      </c>
      <c r="D46" s="235" t="e">
        <f t="shared" si="3"/>
        <v>#N/A</v>
      </c>
      <c r="E46" s="235" t="e">
        <f t="shared" si="4"/>
        <v>#N/A</v>
      </c>
      <c r="F46" s="235" t="e">
        <f t="shared" si="13"/>
        <v>#N/A</v>
      </c>
      <c r="G46" s="236" t="e">
        <f t="shared" si="5"/>
        <v>#N/A</v>
      </c>
      <c r="H46" s="237" t="e">
        <f t="shared" si="0"/>
        <v>#N/A</v>
      </c>
      <c r="I46" s="237" t="e">
        <f t="shared" si="6"/>
        <v>#N/A</v>
      </c>
      <c r="J46" s="238" t="e">
        <f t="shared" si="7"/>
        <v>#N/A</v>
      </c>
      <c r="K46" s="238" t="e">
        <f t="shared" si="8"/>
        <v>#N/A</v>
      </c>
      <c r="L46" s="238" t="e">
        <f t="shared" si="9"/>
        <v>#N/A</v>
      </c>
      <c r="M46" s="239" t="e">
        <f t="shared" si="10"/>
        <v>#N/A</v>
      </c>
      <c r="N46" s="238" t="e">
        <f t="shared" si="14"/>
        <v>#N/A</v>
      </c>
      <c r="O46" s="239" t="e">
        <f t="shared" si="11"/>
        <v>#N/A</v>
      </c>
      <c r="P46" s="240" t="e">
        <f t="shared" si="12"/>
        <v>#N/A</v>
      </c>
      <c r="AA46" s="18"/>
      <c r="AB46" s="18"/>
      <c r="AH46" s="4"/>
      <c r="AI46" s="4"/>
      <c r="AJ46" s="4"/>
      <c r="AK46" s="4"/>
      <c r="AL46" s="4"/>
      <c r="AM46" s="4"/>
      <c r="AN46" s="4"/>
      <c r="AO46" s="1"/>
    </row>
    <row r="47" spans="1:41" ht="12.75">
      <c r="A47" s="233">
        <f>IF(CSP!B43="","",CSP!B43)</f>
      </c>
      <c r="B47" s="234" t="e">
        <f t="shared" si="1"/>
        <v>#N/A</v>
      </c>
      <c r="C47" s="234" t="e">
        <f t="shared" si="2"/>
        <v>#N/A</v>
      </c>
      <c r="D47" s="235" t="e">
        <f t="shared" si="3"/>
        <v>#N/A</v>
      </c>
      <c r="E47" s="235" t="e">
        <f t="shared" si="4"/>
        <v>#N/A</v>
      </c>
      <c r="F47" s="235" t="e">
        <f t="shared" si="13"/>
        <v>#N/A</v>
      </c>
      <c r="G47" s="236" t="e">
        <f t="shared" si="5"/>
        <v>#N/A</v>
      </c>
      <c r="H47" s="237" t="e">
        <f t="shared" si="0"/>
        <v>#N/A</v>
      </c>
      <c r="I47" s="237" t="e">
        <f t="shared" si="6"/>
        <v>#N/A</v>
      </c>
      <c r="J47" s="238" t="e">
        <f t="shared" si="7"/>
        <v>#N/A</v>
      </c>
      <c r="K47" s="238" t="e">
        <f t="shared" si="8"/>
        <v>#N/A</v>
      </c>
      <c r="L47" s="238" t="e">
        <f t="shared" si="9"/>
        <v>#N/A</v>
      </c>
      <c r="M47" s="239" t="e">
        <f t="shared" si="10"/>
        <v>#N/A</v>
      </c>
      <c r="N47" s="238" t="e">
        <f t="shared" si="14"/>
        <v>#N/A</v>
      </c>
      <c r="O47" s="239" t="e">
        <f t="shared" si="11"/>
        <v>#N/A</v>
      </c>
      <c r="P47" s="240" t="e">
        <f t="shared" si="12"/>
        <v>#N/A</v>
      </c>
      <c r="AA47" s="18"/>
      <c r="AB47" s="18"/>
      <c r="AH47" s="4"/>
      <c r="AI47" s="4"/>
      <c r="AJ47" s="4"/>
      <c r="AK47" s="4"/>
      <c r="AL47" s="4"/>
      <c r="AM47" s="4"/>
      <c r="AN47" s="4"/>
      <c r="AO47" s="1"/>
    </row>
    <row r="48" spans="1:41" ht="12.75">
      <c r="A48" s="233">
        <f>IF(CSP!B44="","",CSP!B44)</f>
      </c>
      <c r="B48" s="234" t="e">
        <f t="shared" si="1"/>
        <v>#N/A</v>
      </c>
      <c r="C48" s="234" t="e">
        <f t="shared" si="2"/>
        <v>#N/A</v>
      </c>
      <c r="D48" s="235" t="e">
        <f t="shared" si="3"/>
        <v>#N/A</v>
      </c>
      <c r="E48" s="235" t="e">
        <f t="shared" si="4"/>
        <v>#N/A</v>
      </c>
      <c r="F48" s="235" t="e">
        <f t="shared" si="13"/>
        <v>#N/A</v>
      </c>
      <c r="G48" s="236" t="e">
        <f t="shared" si="5"/>
        <v>#N/A</v>
      </c>
      <c r="H48" s="237" t="e">
        <f t="shared" si="0"/>
        <v>#N/A</v>
      </c>
      <c r="I48" s="237" t="e">
        <f t="shared" si="6"/>
        <v>#N/A</v>
      </c>
      <c r="J48" s="238" t="e">
        <f t="shared" si="7"/>
        <v>#N/A</v>
      </c>
      <c r="K48" s="238" t="e">
        <f t="shared" si="8"/>
        <v>#N/A</v>
      </c>
      <c r="L48" s="238" t="e">
        <f t="shared" si="9"/>
        <v>#N/A</v>
      </c>
      <c r="M48" s="239" t="e">
        <f t="shared" si="10"/>
        <v>#N/A</v>
      </c>
      <c r="N48" s="238" t="e">
        <f t="shared" si="14"/>
        <v>#N/A</v>
      </c>
      <c r="O48" s="239" t="e">
        <f t="shared" si="11"/>
        <v>#N/A</v>
      </c>
      <c r="P48" s="240" t="e">
        <f t="shared" si="12"/>
        <v>#N/A</v>
      </c>
      <c r="AA48" s="18"/>
      <c r="AB48" s="18"/>
      <c r="AH48" s="4"/>
      <c r="AI48" s="4"/>
      <c r="AJ48" s="4"/>
      <c r="AK48" s="4"/>
      <c r="AL48" s="4"/>
      <c r="AM48" s="4"/>
      <c r="AN48" s="4"/>
      <c r="AO48" s="1"/>
    </row>
    <row r="49" spans="1:41" ht="12.75">
      <c r="A49" s="233">
        <f>IF(CSP!B45="","",CSP!B45)</f>
      </c>
      <c r="B49" s="234" t="e">
        <f t="shared" si="1"/>
        <v>#N/A</v>
      </c>
      <c r="C49" s="234" t="e">
        <f t="shared" si="2"/>
        <v>#N/A</v>
      </c>
      <c r="D49" s="235" t="e">
        <f t="shared" si="3"/>
        <v>#N/A</v>
      </c>
      <c r="E49" s="235" t="e">
        <f t="shared" si="4"/>
        <v>#N/A</v>
      </c>
      <c r="F49" s="235" t="e">
        <f t="shared" si="13"/>
        <v>#N/A</v>
      </c>
      <c r="G49" s="236" t="e">
        <f t="shared" si="5"/>
        <v>#N/A</v>
      </c>
      <c r="H49" s="237" t="e">
        <f t="shared" si="0"/>
        <v>#N/A</v>
      </c>
      <c r="I49" s="237" t="e">
        <f t="shared" si="6"/>
        <v>#N/A</v>
      </c>
      <c r="J49" s="238" t="e">
        <f t="shared" si="7"/>
        <v>#N/A</v>
      </c>
      <c r="K49" s="238" t="e">
        <f t="shared" si="8"/>
        <v>#N/A</v>
      </c>
      <c r="L49" s="238" t="e">
        <f t="shared" si="9"/>
        <v>#N/A</v>
      </c>
      <c r="M49" s="239" t="e">
        <f t="shared" si="10"/>
        <v>#N/A</v>
      </c>
      <c r="N49" s="238" t="e">
        <f t="shared" si="14"/>
        <v>#N/A</v>
      </c>
      <c r="O49" s="239" t="e">
        <f t="shared" si="11"/>
        <v>#N/A</v>
      </c>
      <c r="P49" s="240" t="e">
        <f t="shared" si="12"/>
        <v>#N/A</v>
      </c>
      <c r="AA49" s="18"/>
      <c r="AB49" s="18"/>
      <c r="AH49" s="4"/>
      <c r="AI49" s="4"/>
      <c r="AJ49" s="4"/>
      <c r="AK49" s="4"/>
      <c r="AL49" s="4"/>
      <c r="AM49" s="4"/>
      <c r="AN49" s="4"/>
      <c r="AO49" s="1"/>
    </row>
    <row r="50" spans="1:41" ht="12.75">
      <c r="A50" s="233">
        <f>IF(CSP!B46="","",CSP!B46)</f>
      </c>
      <c r="B50" s="234" t="e">
        <f t="shared" si="1"/>
        <v>#N/A</v>
      </c>
      <c r="C50" s="234" t="e">
        <f t="shared" si="2"/>
        <v>#N/A</v>
      </c>
      <c r="D50" s="235" t="e">
        <f t="shared" si="3"/>
        <v>#N/A</v>
      </c>
      <c r="E50" s="235" t="e">
        <f t="shared" si="4"/>
        <v>#N/A</v>
      </c>
      <c r="F50" s="235" t="e">
        <f t="shared" si="13"/>
        <v>#N/A</v>
      </c>
      <c r="G50" s="236" t="e">
        <f t="shared" si="5"/>
        <v>#N/A</v>
      </c>
      <c r="H50" s="237" t="e">
        <f t="shared" si="0"/>
        <v>#N/A</v>
      </c>
      <c r="I50" s="237" t="e">
        <f t="shared" si="6"/>
        <v>#N/A</v>
      </c>
      <c r="J50" s="238" t="e">
        <f t="shared" si="7"/>
        <v>#N/A</v>
      </c>
      <c r="K50" s="238" t="e">
        <f t="shared" si="8"/>
        <v>#N/A</v>
      </c>
      <c r="L50" s="238" t="e">
        <f t="shared" si="9"/>
        <v>#N/A</v>
      </c>
      <c r="M50" s="239" t="e">
        <f t="shared" si="10"/>
        <v>#N/A</v>
      </c>
      <c r="N50" s="238" t="e">
        <f t="shared" si="14"/>
        <v>#N/A</v>
      </c>
      <c r="O50" s="239" t="e">
        <f t="shared" si="11"/>
        <v>#N/A</v>
      </c>
      <c r="P50" s="240" t="e">
        <f t="shared" si="12"/>
        <v>#N/A</v>
      </c>
      <c r="AA50" s="4"/>
      <c r="AG50" s="18"/>
      <c r="AO50" s="1"/>
    </row>
    <row r="51" spans="1:41" ht="12.75">
      <c r="A51" s="5"/>
      <c r="B51" s="5"/>
      <c r="C51" s="5"/>
      <c r="D51" s="5"/>
      <c r="E51" s="5"/>
      <c r="AA51" s="4"/>
      <c r="AG51" s="18"/>
      <c r="AO51" s="1"/>
    </row>
    <row r="52" spans="1:41" ht="12.75">
      <c r="A52" s="5"/>
      <c r="B52" s="5"/>
      <c r="C52" s="5"/>
      <c r="D52" s="5"/>
      <c r="E52" s="5"/>
      <c r="AA52" s="4"/>
      <c r="AG52" s="18"/>
      <c r="AO52" s="1"/>
    </row>
    <row r="53" spans="1:41" ht="12.75">
      <c r="A53" s="5"/>
      <c r="B53" s="5"/>
      <c r="C53" s="5"/>
      <c r="D53" s="5"/>
      <c r="E53" s="5"/>
      <c r="AA53" s="4"/>
      <c r="AG53" s="18"/>
      <c r="AO53" s="1"/>
    </row>
    <row r="54" spans="1:41" ht="12.75">
      <c r="A54" s="5"/>
      <c r="B54" s="5"/>
      <c r="C54" s="5"/>
      <c r="D54" s="5"/>
      <c r="E54" s="5"/>
      <c r="AA54" s="4"/>
      <c r="AG54" s="18"/>
      <c r="AO54" s="1"/>
    </row>
    <row r="55" spans="1:41" ht="12.75">
      <c r="A55" s="5"/>
      <c r="B55" s="5"/>
      <c r="C55" s="5"/>
      <c r="D55" s="5"/>
      <c r="E55" s="5"/>
      <c r="AA55" s="4"/>
      <c r="AG55" s="18"/>
      <c r="AO55" s="1"/>
    </row>
    <row r="56" spans="1:41" ht="12.75">
      <c r="A56" s="5"/>
      <c r="B56" s="5"/>
      <c r="C56" s="5"/>
      <c r="D56" s="5"/>
      <c r="E56" s="5"/>
      <c r="AA56" s="4"/>
      <c r="AG56" s="18"/>
      <c r="AO56" s="1"/>
    </row>
    <row r="57" spans="2:41" ht="12.75">
      <c r="B57" s="5"/>
      <c r="C57" s="5"/>
      <c r="D57" s="5"/>
      <c r="E57" s="5"/>
      <c r="AA57" s="4"/>
      <c r="AG57" s="18"/>
      <c r="AO57" s="1"/>
    </row>
    <row r="58" spans="2:41" ht="12.75">
      <c r="B58" s="5"/>
      <c r="C58" s="5"/>
      <c r="D58" s="5"/>
      <c r="E58" s="5"/>
      <c r="AA58" s="4"/>
      <c r="AG58" s="18"/>
      <c r="AO58" s="1"/>
    </row>
    <row r="59" spans="2:41" ht="12.75">
      <c r="B59" s="5"/>
      <c r="C59" s="5"/>
      <c r="D59" s="5"/>
      <c r="E59" s="5"/>
      <c r="AA59" s="4"/>
      <c r="AG59" s="18"/>
      <c r="AO59" s="1"/>
    </row>
    <row r="60" spans="2:41" ht="12.75">
      <c r="B60" s="5"/>
      <c r="C60" s="5"/>
      <c r="D60" s="5"/>
      <c r="E60" s="5"/>
      <c r="AA60" s="4"/>
      <c r="AG60" s="18"/>
      <c r="AO60" s="1"/>
    </row>
    <row r="61" spans="2:41" ht="12.75">
      <c r="B61" s="5"/>
      <c r="C61" s="5"/>
      <c r="D61" s="5"/>
      <c r="E61" s="5"/>
      <c r="AA61" s="4"/>
      <c r="AG61" s="18"/>
      <c r="AO61" s="1"/>
    </row>
    <row r="62" spans="2:41" ht="12.75">
      <c r="B62" s="5"/>
      <c r="C62" s="5"/>
      <c r="D62" s="5"/>
      <c r="E62" s="5"/>
      <c r="AA62" s="4"/>
      <c r="AG62" s="18"/>
      <c r="AO62" s="1"/>
    </row>
    <row r="63" spans="2:41" ht="12.75">
      <c r="B63" s="5"/>
      <c r="C63" s="5"/>
      <c r="D63" s="5"/>
      <c r="E63" s="5"/>
      <c r="AA63" s="4"/>
      <c r="AG63" s="18"/>
      <c r="AO63" s="1"/>
    </row>
    <row r="64" spans="2:41" ht="12.75">
      <c r="B64" s="5"/>
      <c r="C64" s="5"/>
      <c r="D64" s="5"/>
      <c r="E64" s="5"/>
      <c r="AA64" s="4"/>
      <c r="AG64" s="18"/>
      <c r="AO64" s="1"/>
    </row>
    <row r="65" spans="2:41" ht="12.75">
      <c r="B65" s="5"/>
      <c r="C65" s="5"/>
      <c r="D65" s="5"/>
      <c r="E65" s="5"/>
      <c r="AA65" s="4"/>
      <c r="AG65" s="18"/>
      <c r="AO65" s="1"/>
    </row>
    <row r="66" spans="2:41" ht="12.75">
      <c r="B66" s="5"/>
      <c r="C66" s="5"/>
      <c r="D66" s="5"/>
      <c r="E66" s="5"/>
      <c r="AA66" s="4"/>
      <c r="AG66" s="18"/>
      <c r="AO66" s="1"/>
    </row>
    <row r="67" spans="2:41" ht="12.75">
      <c r="B67" s="5"/>
      <c r="C67" s="5"/>
      <c r="D67" s="5"/>
      <c r="E67" s="5"/>
      <c r="AA67" s="4"/>
      <c r="AG67" s="18"/>
      <c r="AO67" s="1"/>
    </row>
    <row r="68" spans="2:41" ht="12.75">
      <c r="B68" s="5"/>
      <c r="C68" s="5"/>
      <c r="D68" s="5"/>
      <c r="E68" s="5"/>
      <c r="AA68" s="4"/>
      <c r="AG68" s="18"/>
      <c r="AO68" s="1"/>
    </row>
    <row r="69" spans="2:41" ht="12.75">
      <c r="B69" s="5"/>
      <c r="C69" s="5"/>
      <c r="D69" s="5"/>
      <c r="E69" s="5"/>
      <c r="AA69" s="4"/>
      <c r="AG69" s="18"/>
      <c r="AO69" s="1"/>
    </row>
    <row r="70" spans="2:41" ht="12.75">
      <c r="B70" s="5"/>
      <c r="C70" s="5"/>
      <c r="D70" s="5"/>
      <c r="E70" s="5"/>
      <c r="AA70" s="4"/>
      <c r="AG70" s="18"/>
      <c r="AO70" s="1"/>
    </row>
    <row r="71" spans="2:41" ht="12.75">
      <c r="B71" s="5"/>
      <c r="C71" s="5"/>
      <c r="D71" s="5"/>
      <c r="E71" s="5"/>
      <c r="AA71" s="4"/>
      <c r="AG71" s="18"/>
      <c r="AO71" s="1"/>
    </row>
    <row r="72" spans="2:41" ht="12.75">
      <c r="B72" s="5"/>
      <c r="C72" s="5"/>
      <c r="D72" s="5"/>
      <c r="E72" s="5"/>
      <c r="AA72" s="4"/>
      <c r="AG72" s="18"/>
      <c r="AO72" s="1"/>
    </row>
    <row r="73" spans="2:41" ht="12.75">
      <c r="B73" s="5"/>
      <c r="C73" s="5"/>
      <c r="D73" s="5"/>
      <c r="E73" s="5"/>
      <c r="AA73" s="4"/>
      <c r="AG73" s="18"/>
      <c r="AO73" s="1"/>
    </row>
    <row r="74" spans="2:41" ht="12.75">
      <c r="B74" s="5"/>
      <c r="C74" s="5"/>
      <c r="D74" s="5"/>
      <c r="E74" s="5"/>
      <c r="AA74" s="4"/>
      <c r="AG74" s="18"/>
      <c r="AO74" s="1"/>
    </row>
    <row r="75" spans="2:41" ht="12.75">
      <c r="B75" s="5"/>
      <c r="C75" s="5"/>
      <c r="D75" s="5"/>
      <c r="E75" s="5"/>
      <c r="AA75" s="4"/>
      <c r="AG75" s="18"/>
      <c r="AO75" s="1"/>
    </row>
    <row r="76" spans="2:41" ht="12.75">
      <c r="B76" s="5"/>
      <c r="C76" s="5"/>
      <c r="D76" s="5"/>
      <c r="E76" s="5"/>
      <c r="AA76" s="4"/>
      <c r="AG76" s="18"/>
      <c r="AO76" s="1"/>
    </row>
    <row r="77" spans="2:41" ht="12.75">
      <c r="B77" s="5"/>
      <c r="C77" s="5"/>
      <c r="D77" s="5"/>
      <c r="E77" s="5"/>
      <c r="AA77" s="4"/>
      <c r="AG77" s="18"/>
      <c r="AO77" s="1"/>
    </row>
    <row r="78" spans="2:41" ht="12.75">
      <c r="B78" s="5"/>
      <c r="C78" s="5"/>
      <c r="D78" s="5"/>
      <c r="E78" s="5"/>
      <c r="AA78" s="4"/>
      <c r="AG78" s="18"/>
      <c r="AO78" s="1"/>
    </row>
    <row r="79" spans="2:41" ht="12.75">
      <c r="B79" s="5"/>
      <c r="C79" s="5"/>
      <c r="D79" s="5"/>
      <c r="E79" s="5"/>
      <c r="AA79" s="4"/>
      <c r="AG79" s="18"/>
      <c r="AO79" s="1"/>
    </row>
    <row r="80" spans="2:41" ht="12.75">
      <c r="B80" s="5"/>
      <c r="C80" s="5"/>
      <c r="D80" s="5"/>
      <c r="E80" s="5"/>
      <c r="AA80" s="4"/>
      <c r="AG80" s="18"/>
      <c r="AO80" s="1"/>
    </row>
    <row r="81" spans="2:41" ht="12.75">
      <c r="B81" s="5"/>
      <c r="C81" s="5"/>
      <c r="D81" s="5"/>
      <c r="E81" s="5"/>
      <c r="AA81" s="4"/>
      <c r="AG81" s="18"/>
      <c r="AO81" s="1"/>
    </row>
    <row r="82" spans="2:41" ht="12.75">
      <c r="B82" s="5"/>
      <c r="C82" s="5"/>
      <c r="D82" s="5"/>
      <c r="E82" s="5"/>
      <c r="AA82" s="4"/>
      <c r="AG82" s="18"/>
      <c r="AO82" s="1"/>
    </row>
    <row r="83" spans="2:41" ht="12.75">
      <c r="B83" s="5"/>
      <c r="C83" s="5"/>
      <c r="D83" s="5"/>
      <c r="E83" s="5"/>
      <c r="AA83" s="4"/>
      <c r="AG83" s="18"/>
      <c r="AO83" s="1"/>
    </row>
    <row r="84" spans="2:41" ht="12.75">
      <c r="B84" s="5"/>
      <c r="C84" s="5"/>
      <c r="D84" s="5"/>
      <c r="E84" s="5"/>
      <c r="AA84" s="4"/>
      <c r="AG84" s="18"/>
      <c r="AO84" s="1"/>
    </row>
    <row r="85" spans="2:41" ht="12.75">
      <c r="B85" s="5"/>
      <c r="C85" s="5"/>
      <c r="D85" s="5"/>
      <c r="E85" s="5"/>
      <c r="AA85" s="4"/>
      <c r="AG85" s="18"/>
      <c r="AO85" s="1"/>
    </row>
    <row r="86" spans="2:41" ht="12.75">
      <c r="B86" s="5"/>
      <c r="C86" s="5"/>
      <c r="D86" s="5"/>
      <c r="E86" s="5"/>
      <c r="AA86" s="4"/>
      <c r="AG86" s="18"/>
      <c r="AO86" s="1"/>
    </row>
    <row r="87" spans="2:41" ht="12.75">
      <c r="B87" s="5"/>
      <c r="C87" s="5"/>
      <c r="D87" s="5"/>
      <c r="E87" s="5"/>
      <c r="AA87" s="4"/>
      <c r="AG87" s="18"/>
      <c r="AO87" s="1"/>
    </row>
    <row r="88" spans="2:41" ht="12.75">
      <c r="B88" s="5"/>
      <c r="C88" s="5"/>
      <c r="D88" s="5"/>
      <c r="E88" s="5"/>
      <c r="AA88" s="4"/>
      <c r="AG88" s="18"/>
      <c r="AO88" s="1"/>
    </row>
    <row r="89" spans="2:41" ht="12.75">
      <c r="B89" s="5"/>
      <c r="C89" s="5"/>
      <c r="D89" s="5"/>
      <c r="E89" s="5"/>
      <c r="AA89" s="4"/>
      <c r="AG89" s="18"/>
      <c r="AO89" s="1"/>
    </row>
    <row r="90" spans="2:41" ht="12.75">
      <c r="B90" s="5"/>
      <c r="C90" s="5"/>
      <c r="D90" s="5"/>
      <c r="E90" s="5"/>
      <c r="AA90" s="4"/>
      <c r="AG90" s="18"/>
      <c r="AO90" s="1"/>
    </row>
    <row r="91" spans="2:41" ht="12.75">
      <c r="B91" s="5"/>
      <c r="C91" s="5"/>
      <c r="D91" s="5"/>
      <c r="E91" s="5"/>
      <c r="AA91" s="4"/>
      <c r="AG91" s="18"/>
      <c r="AO91" s="1"/>
    </row>
    <row r="92" spans="2:41" ht="12.75">
      <c r="B92" s="5"/>
      <c r="C92" s="5"/>
      <c r="D92" s="5"/>
      <c r="E92" s="5"/>
      <c r="AA92" s="4"/>
      <c r="AG92" s="18"/>
      <c r="AO92" s="1"/>
    </row>
    <row r="93" spans="2:41" ht="12.75">
      <c r="B93" s="5"/>
      <c r="C93" s="5"/>
      <c r="D93" s="5"/>
      <c r="E93" s="5"/>
      <c r="AA93" s="4"/>
      <c r="AG93" s="18"/>
      <c r="AO93" s="1"/>
    </row>
    <row r="94" spans="2:41" ht="12.75">
      <c r="B94" s="5"/>
      <c r="C94" s="5"/>
      <c r="D94" s="5"/>
      <c r="E94" s="5"/>
      <c r="AA94" s="4"/>
      <c r="AG94" s="18"/>
      <c r="AO94" s="1"/>
    </row>
    <row r="95" spans="2:41" ht="12.75">
      <c r="B95" s="5"/>
      <c r="C95" s="5"/>
      <c r="D95" s="5"/>
      <c r="E95" s="5"/>
      <c r="AA95" s="4"/>
      <c r="AG95" s="18"/>
      <c r="AO95" s="1"/>
    </row>
    <row r="96" spans="2:41" ht="12.75">
      <c r="B96" s="5"/>
      <c r="C96" s="5"/>
      <c r="D96" s="5"/>
      <c r="E96" s="5"/>
      <c r="AA96" s="4"/>
      <c r="AG96" s="18"/>
      <c r="AO96" s="1"/>
    </row>
    <row r="97" spans="2:41" ht="12.75">
      <c r="B97" s="5"/>
      <c r="C97" s="5"/>
      <c r="D97" s="5"/>
      <c r="E97" s="5"/>
      <c r="AA97" s="4"/>
      <c r="AG97" s="18"/>
      <c r="AO97" s="1"/>
    </row>
    <row r="98" spans="2:41" ht="12.75">
      <c r="B98" s="5"/>
      <c r="C98" s="5"/>
      <c r="D98" s="5"/>
      <c r="E98" s="5"/>
      <c r="AA98" s="4"/>
      <c r="AG98" s="18"/>
      <c r="AO98" s="1"/>
    </row>
    <row r="99" spans="2:41" ht="12.75">
      <c r="B99" s="5"/>
      <c r="C99" s="5"/>
      <c r="D99" s="5"/>
      <c r="E99" s="5"/>
      <c r="AA99" s="4"/>
      <c r="AG99" s="18"/>
      <c r="AO99" s="1"/>
    </row>
    <row r="100" spans="2:41" ht="12.75">
      <c r="B100" s="5"/>
      <c r="C100" s="5"/>
      <c r="D100" s="5"/>
      <c r="E100" s="5"/>
      <c r="AA100" s="4"/>
      <c r="AG100" s="18"/>
      <c r="AO100" s="1"/>
    </row>
    <row r="101" spans="2:41" ht="12.75">
      <c r="B101" s="5"/>
      <c r="C101" s="5"/>
      <c r="D101" s="5"/>
      <c r="E101" s="5"/>
      <c r="AA101" s="4"/>
      <c r="AG101" s="18"/>
      <c r="AO101" s="1"/>
    </row>
    <row r="102" spans="2:41" ht="12.75">
      <c r="B102" s="5"/>
      <c r="C102" s="5"/>
      <c r="D102" s="5"/>
      <c r="E102" s="5"/>
      <c r="AA102" s="4"/>
      <c r="AG102" s="18"/>
      <c r="AO102" s="1"/>
    </row>
    <row r="103" spans="2:41" ht="12.75">
      <c r="B103" s="5"/>
      <c r="C103" s="5"/>
      <c r="D103" s="5"/>
      <c r="E103" s="5"/>
      <c r="AA103" s="4"/>
      <c r="AG103" s="18"/>
      <c r="AO103" s="1"/>
    </row>
    <row r="104" spans="2:41" ht="12.75">
      <c r="B104" s="5"/>
      <c r="C104" s="5"/>
      <c r="D104" s="5"/>
      <c r="E104" s="5"/>
      <c r="AA104" s="4"/>
      <c r="AG104" s="18"/>
      <c r="AO104" s="1"/>
    </row>
    <row r="105" spans="2:41" ht="12.75">
      <c r="B105" s="5"/>
      <c r="C105" s="5"/>
      <c r="D105" s="5"/>
      <c r="E105" s="5"/>
      <c r="AA105" s="4"/>
      <c r="AG105" s="18"/>
      <c r="AO105" s="1"/>
    </row>
    <row r="106" spans="2:41" ht="12.75">
      <c r="B106" s="5"/>
      <c r="C106" s="5"/>
      <c r="D106" s="5"/>
      <c r="E106" s="5"/>
      <c r="AA106" s="4"/>
      <c r="AG106" s="18"/>
      <c r="AO106" s="1"/>
    </row>
    <row r="107" spans="2:41" ht="12.75">
      <c r="B107" s="5"/>
      <c r="C107" s="5"/>
      <c r="D107" s="5"/>
      <c r="E107" s="5"/>
      <c r="AA107" s="4"/>
      <c r="AG107" s="18"/>
      <c r="AO107" s="1"/>
    </row>
    <row r="108" spans="2:41" ht="12.75">
      <c r="B108" s="5"/>
      <c r="C108" s="5"/>
      <c r="D108" s="5"/>
      <c r="E108" s="5"/>
      <c r="AA108" s="4"/>
      <c r="AG108" s="18"/>
      <c r="AO108" s="1"/>
    </row>
    <row r="109" spans="2:41" ht="12.75">
      <c r="B109" s="5"/>
      <c r="C109" s="5"/>
      <c r="D109" s="5"/>
      <c r="E109" s="5"/>
      <c r="AA109" s="4"/>
      <c r="AG109" s="18"/>
      <c r="AO109" s="1"/>
    </row>
    <row r="110" spans="2:41" ht="12.75">
      <c r="B110" s="5"/>
      <c r="C110" s="5"/>
      <c r="D110" s="5"/>
      <c r="E110" s="5"/>
      <c r="AA110" s="4"/>
      <c r="AG110" s="18"/>
      <c r="AO110" s="1"/>
    </row>
    <row r="111" spans="2:41" ht="12.75">
      <c r="B111" s="5"/>
      <c r="C111" s="5"/>
      <c r="D111" s="5"/>
      <c r="E111" s="5"/>
      <c r="AA111" s="4"/>
      <c r="AG111" s="18"/>
      <c r="AO111" s="1"/>
    </row>
    <row r="112" spans="2:41" ht="12.75">
      <c r="B112" s="5"/>
      <c r="C112" s="5"/>
      <c r="D112" s="5"/>
      <c r="E112" s="5"/>
      <c r="AA112" s="4"/>
      <c r="AG112" s="18"/>
      <c r="AO112" s="1"/>
    </row>
    <row r="113" spans="2:41" ht="12.75">
      <c r="B113" s="5"/>
      <c r="C113" s="5"/>
      <c r="D113" s="5"/>
      <c r="E113" s="5"/>
      <c r="AA113" s="4"/>
      <c r="AG113" s="18"/>
      <c r="AO113" s="1"/>
    </row>
    <row r="114" spans="2:41" ht="12.75">
      <c r="B114" s="5"/>
      <c r="C114" s="5"/>
      <c r="D114" s="5"/>
      <c r="E114" s="5"/>
      <c r="AA114" s="4"/>
      <c r="AG114" s="18"/>
      <c r="AO114" s="1"/>
    </row>
    <row r="115" spans="2:41" ht="12.75">
      <c r="B115" s="5"/>
      <c r="C115" s="5"/>
      <c r="D115" s="5"/>
      <c r="E115" s="5"/>
      <c r="AA115" s="4"/>
      <c r="AG115" s="18"/>
      <c r="AO115" s="1"/>
    </row>
    <row r="116" spans="2:41" ht="12.75">
      <c r="B116" s="5"/>
      <c r="C116" s="5"/>
      <c r="D116" s="5"/>
      <c r="E116" s="5"/>
      <c r="AA116" s="4"/>
      <c r="AG116" s="18"/>
      <c r="AO116" s="1"/>
    </row>
    <row r="117" spans="2:41" ht="12.75">
      <c r="B117" s="5"/>
      <c r="C117" s="5"/>
      <c r="D117" s="5"/>
      <c r="E117" s="5"/>
      <c r="AA117" s="4"/>
      <c r="AG117" s="18"/>
      <c r="AO117" s="1"/>
    </row>
    <row r="118" spans="2:41" ht="12.75">
      <c r="B118" s="5"/>
      <c r="C118" s="5"/>
      <c r="D118" s="5"/>
      <c r="E118" s="5"/>
      <c r="AA118" s="4"/>
      <c r="AG118" s="18"/>
      <c r="AO118" s="1"/>
    </row>
    <row r="119" spans="2:41" ht="12.75">
      <c r="B119" s="5"/>
      <c r="C119" s="5"/>
      <c r="D119" s="5"/>
      <c r="E119" s="5"/>
      <c r="AA119" s="4"/>
      <c r="AG119" s="18"/>
      <c r="AO119" s="1"/>
    </row>
    <row r="120" spans="2:41" ht="12.75">
      <c r="B120" s="5"/>
      <c r="C120" s="5"/>
      <c r="D120" s="5"/>
      <c r="E120" s="5"/>
      <c r="AA120" s="4"/>
      <c r="AG120" s="18"/>
      <c r="AO120" s="1"/>
    </row>
    <row r="121" spans="2:41" ht="12.75">
      <c r="B121" s="5"/>
      <c r="C121" s="5"/>
      <c r="D121" s="5"/>
      <c r="E121" s="5"/>
      <c r="AA121" s="4"/>
      <c r="AG121" s="18"/>
      <c r="AO121" s="1"/>
    </row>
    <row r="122" spans="2:41" ht="12.75">
      <c r="B122" s="5"/>
      <c r="C122" s="5"/>
      <c r="D122" s="5"/>
      <c r="E122" s="5"/>
      <c r="AA122" s="4"/>
      <c r="AG122" s="18"/>
      <c r="AO122" s="1"/>
    </row>
    <row r="123" spans="2:41" ht="12.75">
      <c r="B123" s="5"/>
      <c r="C123" s="5"/>
      <c r="D123" s="5"/>
      <c r="E123" s="5"/>
      <c r="AA123" s="4"/>
      <c r="AG123" s="18"/>
      <c r="AO123" s="1"/>
    </row>
    <row r="124" spans="2:41" ht="12.75">
      <c r="B124" s="5"/>
      <c r="C124" s="5"/>
      <c r="D124" s="5"/>
      <c r="E124" s="5"/>
      <c r="AA124" s="4"/>
      <c r="AG124" s="18"/>
      <c r="AO124" s="1"/>
    </row>
    <row r="125" spans="2:41" ht="12.75">
      <c r="B125" s="5"/>
      <c r="C125" s="5"/>
      <c r="D125" s="5"/>
      <c r="E125" s="5"/>
      <c r="AA125" s="4"/>
      <c r="AG125" s="18"/>
      <c r="AO125" s="1"/>
    </row>
    <row r="126" spans="2:41" ht="12.75">
      <c r="B126" s="5"/>
      <c r="C126" s="5"/>
      <c r="D126" s="5"/>
      <c r="E126" s="5"/>
      <c r="AA126" s="4"/>
      <c r="AG126" s="18"/>
      <c r="AO126" s="1"/>
    </row>
    <row r="127" spans="2:41" ht="12.75">
      <c r="B127" s="5"/>
      <c r="C127" s="5"/>
      <c r="D127" s="5"/>
      <c r="E127" s="5"/>
      <c r="AA127" s="4"/>
      <c r="AG127" s="18"/>
      <c r="AO127" s="1"/>
    </row>
    <row r="128" spans="2:41" ht="12.75">
      <c r="B128" s="5"/>
      <c r="C128" s="5"/>
      <c r="D128" s="5"/>
      <c r="E128" s="5"/>
      <c r="AA128" s="4"/>
      <c r="AG128" s="18"/>
      <c r="AO128" s="1"/>
    </row>
    <row r="129" spans="2:41" ht="12.75">
      <c r="B129" s="5"/>
      <c r="C129" s="5"/>
      <c r="D129" s="5"/>
      <c r="E129" s="5"/>
      <c r="AA129" s="4"/>
      <c r="AG129" s="18"/>
      <c r="AO129" s="1"/>
    </row>
    <row r="130" spans="2:41" ht="12.75">
      <c r="B130" s="5"/>
      <c r="C130" s="5"/>
      <c r="D130" s="5"/>
      <c r="E130" s="5"/>
      <c r="AA130" s="4"/>
      <c r="AG130" s="18"/>
      <c r="AO130" s="1"/>
    </row>
    <row r="131" spans="2:41" ht="12.75">
      <c r="B131" s="5"/>
      <c r="C131" s="5"/>
      <c r="D131" s="5"/>
      <c r="E131" s="5"/>
      <c r="AA131" s="4"/>
      <c r="AG131" s="18"/>
      <c r="AO131" s="1"/>
    </row>
    <row r="132" spans="2:41" ht="12.75">
      <c r="B132" s="5"/>
      <c r="C132" s="5"/>
      <c r="D132" s="5"/>
      <c r="E132" s="5"/>
      <c r="AA132" s="4"/>
      <c r="AG132" s="18"/>
      <c r="AO132" s="1"/>
    </row>
    <row r="133" spans="2:41" ht="12.75">
      <c r="B133" s="5"/>
      <c r="C133" s="5"/>
      <c r="D133" s="5"/>
      <c r="E133" s="5"/>
      <c r="AA133" s="4"/>
      <c r="AG133" s="18"/>
      <c r="AO133" s="1"/>
    </row>
    <row r="134" spans="2:41" ht="12.75">
      <c r="B134" s="5"/>
      <c r="C134" s="5"/>
      <c r="D134" s="5"/>
      <c r="E134" s="5"/>
      <c r="AA134" s="4"/>
      <c r="AG134" s="18"/>
      <c r="AO134" s="1"/>
    </row>
    <row r="135" spans="2:41" ht="12.75">
      <c r="B135" s="5"/>
      <c r="C135" s="5"/>
      <c r="D135" s="5"/>
      <c r="E135" s="5"/>
      <c r="AA135" s="4"/>
      <c r="AG135" s="18"/>
      <c r="AO135" s="1"/>
    </row>
    <row r="136" spans="2:41" ht="12.75">
      <c r="B136" s="5"/>
      <c r="C136" s="5"/>
      <c r="D136" s="5"/>
      <c r="E136" s="5"/>
      <c r="AA136" s="4"/>
      <c r="AG136" s="18"/>
      <c r="AO136" s="1"/>
    </row>
    <row r="137" spans="2:41" ht="12.75">
      <c r="B137" s="5"/>
      <c r="C137" s="5"/>
      <c r="D137" s="5"/>
      <c r="E137" s="5"/>
      <c r="AA137" s="4"/>
      <c r="AG137" s="18"/>
      <c r="AO137" s="1"/>
    </row>
    <row r="138" spans="2:41" ht="12.75">
      <c r="B138" s="5"/>
      <c r="C138" s="5"/>
      <c r="D138" s="5"/>
      <c r="E138" s="5"/>
      <c r="AA138" s="4"/>
      <c r="AG138" s="18"/>
      <c r="AO138" s="1"/>
    </row>
    <row r="139" spans="2:41" ht="12.75">
      <c r="B139" s="5"/>
      <c r="C139" s="5"/>
      <c r="D139" s="5"/>
      <c r="E139" s="5"/>
      <c r="AA139" s="4"/>
      <c r="AG139" s="18"/>
      <c r="AO139" s="1"/>
    </row>
    <row r="140" spans="2:41" ht="12.75">
      <c r="B140" s="5"/>
      <c r="C140" s="5"/>
      <c r="D140" s="5"/>
      <c r="E140" s="5"/>
      <c r="AA140" s="4"/>
      <c r="AG140" s="18"/>
      <c r="AO140" s="1"/>
    </row>
    <row r="141" spans="2:41" ht="12.75">
      <c r="B141" s="5"/>
      <c r="C141" s="5"/>
      <c r="D141" s="5"/>
      <c r="E141" s="5"/>
      <c r="AA141" s="4"/>
      <c r="AG141" s="18"/>
      <c r="AO141" s="1"/>
    </row>
    <row r="142" spans="2:41" ht="12.75">
      <c r="B142" s="5"/>
      <c r="C142" s="5"/>
      <c r="D142" s="5"/>
      <c r="E142" s="5"/>
      <c r="AA142" s="4"/>
      <c r="AG142" s="18"/>
      <c r="AO142" s="1"/>
    </row>
    <row r="143" spans="2:41" ht="12.75">
      <c r="B143" s="5"/>
      <c r="C143" s="5"/>
      <c r="D143" s="5"/>
      <c r="E143" s="5"/>
      <c r="AA143" s="4"/>
      <c r="AG143" s="18"/>
      <c r="AO143" s="1"/>
    </row>
    <row r="144" spans="2:41" ht="12.75">
      <c r="B144" s="5"/>
      <c r="C144" s="5"/>
      <c r="D144" s="5"/>
      <c r="E144" s="5"/>
      <c r="AA144" s="4"/>
      <c r="AG144" s="18"/>
      <c r="AO144" s="1"/>
    </row>
    <row r="145" spans="2:41" ht="12.75">
      <c r="B145" s="5"/>
      <c r="C145" s="5"/>
      <c r="D145" s="5"/>
      <c r="E145" s="5"/>
      <c r="AA145" s="4"/>
      <c r="AG145" s="18"/>
      <c r="AO145" s="1"/>
    </row>
    <row r="146" spans="2:41" ht="12.75">
      <c r="B146" s="5"/>
      <c r="C146" s="5"/>
      <c r="D146" s="5"/>
      <c r="E146" s="5"/>
      <c r="AA146" s="4"/>
      <c r="AG146" s="18"/>
      <c r="AO146" s="1"/>
    </row>
    <row r="147" spans="2:41" ht="12.75">
      <c r="B147" s="5"/>
      <c r="C147" s="5"/>
      <c r="D147" s="5"/>
      <c r="E147" s="5"/>
      <c r="AA147" s="4"/>
      <c r="AG147" s="18"/>
      <c r="AO147" s="1"/>
    </row>
    <row r="148" spans="2:41" ht="12.75">
      <c r="B148" s="5"/>
      <c r="C148" s="5"/>
      <c r="D148" s="5"/>
      <c r="E148" s="5"/>
      <c r="AA148" s="4"/>
      <c r="AG148" s="18"/>
      <c r="AO148" s="1"/>
    </row>
    <row r="149" spans="2:41" ht="12.75">
      <c r="B149" s="5"/>
      <c r="C149" s="5"/>
      <c r="D149" s="5"/>
      <c r="E149" s="5"/>
      <c r="AA149" s="4"/>
      <c r="AG149" s="18"/>
      <c r="AO149" s="1"/>
    </row>
    <row r="150" spans="2:41" ht="12.75">
      <c r="B150" s="5"/>
      <c r="C150" s="5"/>
      <c r="D150" s="5"/>
      <c r="E150" s="5"/>
      <c r="AA150" s="4"/>
      <c r="AG150" s="18"/>
      <c r="AO150" s="1"/>
    </row>
    <row r="151" spans="2:41" ht="12.75">
      <c r="B151" s="5"/>
      <c r="C151" s="5"/>
      <c r="D151" s="5"/>
      <c r="E151" s="5"/>
      <c r="AA151" s="4"/>
      <c r="AG151" s="18"/>
      <c r="AO151" s="1"/>
    </row>
    <row r="152" spans="2:41" ht="12.75">
      <c r="B152" s="5"/>
      <c r="C152" s="5"/>
      <c r="D152" s="5"/>
      <c r="E152" s="5"/>
      <c r="AA152" s="4"/>
      <c r="AG152" s="18"/>
      <c r="AO152" s="1"/>
    </row>
    <row r="153" spans="2:41" ht="12.75">
      <c r="B153" s="5"/>
      <c r="C153" s="5"/>
      <c r="D153" s="5"/>
      <c r="E153" s="5"/>
      <c r="AA153" s="4"/>
      <c r="AG153" s="18"/>
      <c r="AO153" s="1"/>
    </row>
    <row r="154" spans="2:41" ht="12.75">
      <c r="B154" s="5"/>
      <c r="C154" s="5"/>
      <c r="D154" s="5"/>
      <c r="E154" s="5"/>
      <c r="AA154" s="4"/>
      <c r="AG154" s="18"/>
      <c r="AO154" s="1"/>
    </row>
    <row r="155" spans="2:41" ht="12.75">
      <c r="B155" s="5"/>
      <c r="C155" s="5"/>
      <c r="D155" s="5"/>
      <c r="E155" s="5"/>
      <c r="AA155" s="4"/>
      <c r="AG155" s="18"/>
      <c r="AO155" s="1"/>
    </row>
    <row r="156" spans="2:41" ht="12.75">
      <c r="B156" s="5"/>
      <c r="C156" s="5"/>
      <c r="D156" s="5"/>
      <c r="E156" s="5"/>
      <c r="AA156" s="4"/>
      <c r="AG156" s="18"/>
      <c r="AO156" s="1"/>
    </row>
    <row r="157" spans="2:41" ht="12.75">
      <c r="B157" s="5"/>
      <c r="C157" s="5"/>
      <c r="D157" s="5"/>
      <c r="E157" s="5"/>
      <c r="AA157" s="4"/>
      <c r="AG157" s="18"/>
      <c r="AO157" s="1"/>
    </row>
    <row r="158" spans="2:41" ht="12.75">
      <c r="B158" s="5"/>
      <c r="C158" s="5"/>
      <c r="D158" s="5"/>
      <c r="E158" s="5"/>
      <c r="AA158" s="4"/>
      <c r="AG158" s="18"/>
      <c r="AO158" s="1"/>
    </row>
    <row r="159" spans="2:41" ht="12.75">
      <c r="B159" s="5"/>
      <c r="C159" s="5"/>
      <c r="D159" s="5"/>
      <c r="E159" s="5"/>
      <c r="AA159" s="4"/>
      <c r="AG159" s="18"/>
      <c r="AO159" s="1"/>
    </row>
    <row r="160" spans="2:41" ht="12.75">
      <c r="B160" s="5"/>
      <c r="C160" s="5"/>
      <c r="D160" s="5"/>
      <c r="E160" s="5"/>
      <c r="AA160" s="4"/>
      <c r="AG160" s="18"/>
      <c r="AO160" s="1"/>
    </row>
    <row r="161" spans="2:41" ht="12.75">
      <c r="B161" s="5"/>
      <c r="C161" s="5"/>
      <c r="D161" s="5"/>
      <c r="E161" s="5"/>
      <c r="AA161" s="4"/>
      <c r="AG161" s="18"/>
      <c r="AO161" s="1"/>
    </row>
    <row r="162" spans="2:41" ht="12.75">
      <c r="B162" s="5"/>
      <c r="C162" s="5"/>
      <c r="D162" s="5"/>
      <c r="E162" s="5"/>
      <c r="AA162" s="4"/>
      <c r="AG162" s="18"/>
      <c r="AO162" s="1"/>
    </row>
    <row r="163" spans="2:41" ht="12.75">
      <c r="B163" s="5"/>
      <c r="C163" s="5"/>
      <c r="D163" s="5"/>
      <c r="E163" s="5"/>
      <c r="AA163" s="4"/>
      <c r="AG163" s="18"/>
      <c r="AO163" s="1"/>
    </row>
    <row r="164" spans="2:41" ht="12.75">
      <c r="B164" s="5"/>
      <c r="C164" s="5"/>
      <c r="D164" s="5"/>
      <c r="E164" s="5"/>
      <c r="AA164" s="4"/>
      <c r="AG164" s="18"/>
      <c r="AO164" s="1"/>
    </row>
    <row r="165" spans="2:41" ht="12.75">
      <c r="B165" s="5"/>
      <c r="C165" s="5"/>
      <c r="D165" s="5"/>
      <c r="E165" s="5"/>
      <c r="AA165" s="4"/>
      <c r="AG165" s="18"/>
      <c r="AO165" s="1"/>
    </row>
    <row r="166" spans="2:41" ht="12.75">
      <c r="B166" s="5"/>
      <c r="C166" s="5"/>
      <c r="D166" s="5"/>
      <c r="E166" s="5"/>
      <c r="AA166" s="4"/>
      <c r="AG166" s="18"/>
      <c r="AO166" s="1"/>
    </row>
    <row r="167" spans="2:41" ht="12.75">
      <c r="B167" s="5"/>
      <c r="C167" s="5"/>
      <c r="D167" s="5"/>
      <c r="E167" s="5"/>
      <c r="AA167" s="4"/>
      <c r="AG167" s="18"/>
      <c r="AO167" s="1"/>
    </row>
    <row r="168" spans="2:41" ht="12.75">
      <c r="B168" s="5"/>
      <c r="C168" s="5"/>
      <c r="D168" s="5"/>
      <c r="E168" s="5"/>
      <c r="AA168" s="4"/>
      <c r="AG168" s="18"/>
      <c r="AO168" s="1"/>
    </row>
    <row r="169" spans="2:41" ht="12.75">
      <c r="B169" s="5"/>
      <c r="C169" s="5"/>
      <c r="D169" s="5"/>
      <c r="E169" s="5"/>
      <c r="AA169" s="4"/>
      <c r="AG169" s="18"/>
      <c r="AO169" s="1"/>
    </row>
    <row r="170" spans="2:41" ht="12.75">
      <c r="B170" s="5"/>
      <c r="C170" s="5"/>
      <c r="D170" s="5"/>
      <c r="E170" s="5"/>
      <c r="AA170" s="4"/>
      <c r="AG170" s="18"/>
      <c r="AO170" s="1"/>
    </row>
    <row r="171" spans="2:41" ht="12.75">
      <c r="B171" s="5"/>
      <c r="C171" s="5"/>
      <c r="D171" s="5"/>
      <c r="E171" s="5"/>
      <c r="AA171" s="4"/>
      <c r="AG171" s="18"/>
      <c r="AO171" s="1"/>
    </row>
    <row r="172" spans="2:41" ht="12.75">
      <c r="B172" s="5"/>
      <c r="C172" s="5"/>
      <c r="D172" s="5"/>
      <c r="E172" s="5"/>
      <c r="AA172" s="4"/>
      <c r="AG172" s="18"/>
      <c r="AO172" s="1"/>
    </row>
    <row r="173" spans="2:41" ht="12.75">
      <c r="B173" s="5"/>
      <c r="C173" s="5"/>
      <c r="D173" s="5"/>
      <c r="E173" s="5"/>
      <c r="AA173" s="4"/>
      <c r="AG173" s="18"/>
      <c r="AO173" s="1"/>
    </row>
    <row r="174" spans="2:41" ht="12.75">
      <c r="B174" s="5"/>
      <c r="C174" s="5"/>
      <c r="D174" s="5"/>
      <c r="E174" s="5"/>
      <c r="AA174" s="4"/>
      <c r="AG174" s="18"/>
      <c r="AO174" s="1"/>
    </row>
    <row r="175" spans="2:41" ht="12.75">
      <c r="B175" s="5"/>
      <c r="C175" s="5"/>
      <c r="D175" s="5"/>
      <c r="E175" s="5"/>
      <c r="AA175" s="4"/>
      <c r="AG175" s="18"/>
      <c r="AO175" s="1"/>
    </row>
    <row r="176" spans="2:41" ht="12.75">
      <c r="B176" s="5"/>
      <c r="C176" s="5"/>
      <c r="D176" s="5"/>
      <c r="E176" s="5"/>
      <c r="AA176" s="4"/>
      <c r="AG176" s="18"/>
      <c r="AO176" s="1"/>
    </row>
    <row r="177" spans="2:41" ht="12.75">
      <c r="B177" s="5"/>
      <c r="C177" s="5"/>
      <c r="D177" s="5"/>
      <c r="E177" s="5"/>
      <c r="AA177" s="4"/>
      <c r="AG177" s="18"/>
      <c r="AO177" s="1"/>
    </row>
    <row r="178" spans="2:41" ht="12.75">
      <c r="B178" s="5"/>
      <c r="C178" s="5"/>
      <c r="D178" s="5"/>
      <c r="E178" s="5"/>
      <c r="AA178" s="4"/>
      <c r="AG178" s="18"/>
      <c r="AO178" s="1"/>
    </row>
    <row r="179" spans="2:41" ht="12.75">
      <c r="B179" s="5"/>
      <c r="C179" s="5"/>
      <c r="D179" s="5"/>
      <c r="E179" s="5"/>
      <c r="AA179" s="4"/>
      <c r="AG179" s="18"/>
      <c r="AO179" s="1"/>
    </row>
    <row r="180" spans="2:41" ht="12.75">
      <c r="B180" s="5"/>
      <c r="C180" s="5"/>
      <c r="D180" s="5"/>
      <c r="E180" s="5"/>
      <c r="AA180" s="4"/>
      <c r="AG180" s="18"/>
      <c r="AO180" s="1"/>
    </row>
    <row r="181" spans="2:41" ht="12.75">
      <c r="B181" s="5"/>
      <c r="C181" s="5"/>
      <c r="D181" s="5"/>
      <c r="E181" s="5"/>
      <c r="AA181" s="4"/>
      <c r="AG181" s="18"/>
      <c r="AO181" s="1"/>
    </row>
    <row r="182" spans="2:41" ht="12.75">
      <c r="B182" s="5"/>
      <c r="C182" s="5"/>
      <c r="D182" s="5"/>
      <c r="E182" s="5"/>
      <c r="AA182" s="4"/>
      <c r="AG182" s="18"/>
      <c r="AO182" s="1"/>
    </row>
    <row r="183" spans="2:41" ht="12.75">
      <c r="B183" s="5"/>
      <c r="C183" s="5"/>
      <c r="D183" s="5"/>
      <c r="E183" s="5"/>
      <c r="AA183" s="4"/>
      <c r="AG183" s="18"/>
      <c r="AO183" s="1"/>
    </row>
    <row r="184" spans="2:41" ht="12.75">
      <c r="B184" s="5"/>
      <c r="C184" s="5"/>
      <c r="D184" s="5"/>
      <c r="E184" s="5"/>
      <c r="AA184" s="4"/>
      <c r="AG184" s="18"/>
      <c r="AO184" s="1"/>
    </row>
    <row r="185" spans="2:41" ht="12.75">
      <c r="B185" s="5"/>
      <c r="C185" s="5"/>
      <c r="D185" s="5"/>
      <c r="E185" s="5"/>
      <c r="AA185" s="4"/>
      <c r="AG185" s="18"/>
      <c r="AO185" s="1"/>
    </row>
    <row r="186" spans="2:41" ht="12.75">
      <c r="B186" s="5"/>
      <c r="C186" s="5"/>
      <c r="D186" s="5"/>
      <c r="E186" s="5"/>
      <c r="AA186" s="4"/>
      <c r="AG186" s="18"/>
      <c r="AO186" s="1"/>
    </row>
    <row r="187" spans="2:41" ht="12.75">
      <c r="B187" s="5"/>
      <c r="C187" s="5"/>
      <c r="D187" s="5"/>
      <c r="E187" s="5"/>
      <c r="AA187" s="4"/>
      <c r="AG187" s="18"/>
      <c r="AO187" s="1"/>
    </row>
    <row r="188" spans="2:41" ht="12.75">
      <c r="B188" s="5"/>
      <c r="C188" s="5"/>
      <c r="D188" s="5"/>
      <c r="E188" s="5"/>
      <c r="AA188" s="4"/>
      <c r="AG188" s="18"/>
      <c r="AO188" s="1"/>
    </row>
    <row r="189" spans="2:41" ht="12.75">
      <c r="B189" s="5"/>
      <c r="C189" s="5"/>
      <c r="D189" s="5"/>
      <c r="E189" s="5"/>
      <c r="AA189" s="4"/>
      <c r="AG189" s="18"/>
      <c r="AO189" s="1"/>
    </row>
    <row r="190" spans="2:41" ht="12.75">
      <c r="B190" s="5"/>
      <c r="C190" s="5"/>
      <c r="D190" s="5"/>
      <c r="E190" s="5"/>
      <c r="AA190" s="4"/>
      <c r="AG190" s="18"/>
      <c r="AO190" s="1"/>
    </row>
    <row r="191" spans="2:41" ht="12.75">
      <c r="B191" s="5"/>
      <c r="C191" s="5"/>
      <c r="D191" s="5"/>
      <c r="E191" s="5"/>
      <c r="AA191" s="4"/>
      <c r="AG191" s="18"/>
      <c r="AO191" s="1"/>
    </row>
    <row r="192" spans="2:41" ht="12.75">
      <c r="B192" s="5"/>
      <c r="C192" s="5"/>
      <c r="D192" s="5"/>
      <c r="E192" s="5"/>
      <c r="AA192" s="4"/>
      <c r="AG192" s="18"/>
      <c r="AO192" s="1"/>
    </row>
    <row r="193" spans="2:41" ht="12.75">
      <c r="B193" s="5"/>
      <c r="C193" s="5"/>
      <c r="D193" s="5"/>
      <c r="E193" s="5"/>
      <c r="AA193" s="4"/>
      <c r="AG193" s="18"/>
      <c r="AO193" s="1"/>
    </row>
    <row r="194" spans="2:41" ht="12.75">
      <c r="B194" s="5"/>
      <c r="C194" s="5"/>
      <c r="D194" s="5"/>
      <c r="E194" s="5"/>
      <c r="AA194" s="4"/>
      <c r="AG194" s="18"/>
      <c r="AO194" s="1"/>
    </row>
    <row r="195" spans="2:41" ht="12.75">
      <c r="B195" s="5"/>
      <c r="C195" s="5"/>
      <c r="D195" s="5"/>
      <c r="E195" s="5"/>
      <c r="AA195" s="4"/>
      <c r="AG195" s="18"/>
      <c r="AO195" s="1"/>
    </row>
    <row r="196" spans="2:41" ht="12.75">
      <c r="B196" s="5"/>
      <c r="C196" s="5"/>
      <c r="D196" s="5"/>
      <c r="E196" s="5"/>
      <c r="AA196" s="4"/>
      <c r="AG196" s="18"/>
      <c r="AO196" s="1"/>
    </row>
    <row r="197" spans="2:41" ht="12.75">
      <c r="B197" s="5"/>
      <c r="C197" s="5"/>
      <c r="D197" s="5"/>
      <c r="E197" s="5"/>
      <c r="AA197" s="4"/>
      <c r="AG197" s="18"/>
      <c r="AO197" s="1"/>
    </row>
    <row r="198" spans="2:41" ht="12.75">
      <c r="B198" s="5"/>
      <c r="C198" s="5"/>
      <c r="D198" s="5"/>
      <c r="E198" s="5"/>
      <c r="AA198" s="4"/>
      <c r="AG198" s="18"/>
      <c r="AO198" s="1"/>
    </row>
    <row r="199" spans="2:41" ht="12.75">
      <c r="B199" s="5"/>
      <c r="C199" s="5"/>
      <c r="D199" s="5"/>
      <c r="E199" s="5"/>
      <c r="AA199" s="4"/>
      <c r="AG199" s="18"/>
      <c r="AO199" s="1"/>
    </row>
    <row r="200" spans="2:41" ht="12.75">
      <c r="B200" s="5"/>
      <c r="C200" s="5"/>
      <c r="D200" s="5"/>
      <c r="E200" s="5"/>
      <c r="AA200" s="4"/>
      <c r="AG200" s="18"/>
      <c r="AO200" s="1"/>
    </row>
    <row r="201" spans="2:41" ht="12.75">
      <c r="B201" s="5"/>
      <c r="C201" s="5"/>
      <c r="D201" s="5"/>
      <c r="E201" s="5"/>
      <c r="AA201" s="4"/>
      <c r="AG201" s="18"/>
      <c r="AO201" s="1"/>
    </row>
    <row r="202" spans="2:41" ht="12.75">
      <c r="B202" s="5"/>
      <c r="C202" s="5"/>
      <c r="D202" s="5"/>
      <c r="E202" s="5"/>
      <c r="AA202" s="4"/>
      <c r="AG202" s="18"/>
      <c r="AO202" s="1"/>
    </row>
    <row r="203" spans="2:41" ht="12.75">
      <c r="B203" s="5"/>
      <c r="C203" s="5"/>
      <c r="D203" s="5"/>
      <c r="E203" s="5"/>
      <c r="AA203" s="4"/>
      <c r="AG203" s="18"/>
      <c r="AO203" s="1"/>
    </row>
    <row r="204" spans="2:41" ht="12.75">
      <c r="B204" s="5"/>
      <c r="C204" s="5"/>
      <c r="D204" s="5"/>
      <c r="E204" s="5"/>
      <c r="AA204" s="4"/>
      <c r="AG204" s="18"/>
      <c r="AO204" s="1"/>
    </row>
    <row r="205" spans="2:41" ht="12.75">
      <c r="B205" s="5"/>
      <c r="C205" s="5"/>
      <c r="D205" s="5"/>
      <c r="E205" s="5"/>
      <c r="AA205" s="4"/>
      <c r="AG205" s="18"/>
      <c r="AO205" s="1"/>
    </row>
    <row r="206" spans="2:41" ht="12.75">
      <c r="B206" s="5"/>
      <c r="C206" s="5"/>
      <c r="D206" s="5"/>
      <c r="E206" s="5"/>
      <c r="AA206" s="4"/>
      <c r="AG206" s="18"/>
      <c r="AO206" s="1"/>
    </row>
    <row r="207" spans="2:41" ht="12.75">
      <c r="B207" s="5"/>
      <c r="C207" s="5"/>
      <c r="D207" s="5"/>
      <c r="E207" s="5"/>
      <c r="AA207" s="4"/>
      <c r="AG207" s="18"/>
      <c r="AO207" s="1"/>
    </row>
    <row r="208" spans="2:41" ht="12.75">
      <c r="B208" s="5"/>
      <c r="C208" s="5"/>
      <c r="D208" s="5"/>
      <c r="E208" s="5"/>
      <c r="AA208" s="4"/>
      <c r="AG208" s="18"/>
      <c r="AO208" s="1"/>
    </row>
    <row r="209" spans="2:41" ht="12.75">
      <c r="B209" s="5"/>
      <c r="C209" s="5"/>
      <c r="D209" s="5"/>
      <c r="E209" s="5"/>
      <c r="AA209" s="4"/>
      <c r="AG209" s="18"/>
      <c r="AO209" s="1"/>
    </row>
    <row r="210" spans="2:41" ht="12.75">
      <c r="B210" s="5"/>
      <c r="C210" s="5"/>
      <c r="D210" s="5"/>
      <c r="E210" s="5"/>
      <c r="AA210" s="4"/>
      <c r="AG210" s="18"/>
      <c r="AO210" s="1"/>
    </row>
    <row r="211" spans="2:41" ht="12.75">
      <c r="B211" s="5"/>
      <c r="C211" s="5"/>
      <c r="D211" s="5"/>
      <c r="E211" s="5"/>
      <c r="AA211" s="4"/>
      <c r="AG211" s="18"/>
      <c r="AO211" s="1"/>
    </row>
    <row r="212" spans="2:41" ht="12.75">
      <c r="B212" s="5"/>
      <c r="C212" s="5"/>
      <c r="D212" s="5"/>
      <c r="E212" s="5"/>
      <c r="AA212" s="4"/>
      <c r="AG212" s="18"/>
      <c r="AO212" s="1"/>
    </row>
    <row r="213" spans="2:41" ht="12.75">
      <c r="B213" s="5"/>
      <c r="C213" s="5"/>
      <c r="D213" s="5"/>
      <c r="E213" s="5"/>
      <c r="AA213" s="4"/>
      <c r="AG213" s="18"/>
      <c r="AO213" s="1"/>
    </row>
    <row r="214" spans="2:41" ht="12.75">
      <c r="B214" s="5"/>
      <c r="C214" s="5"/>
      <c r="D214" s="5"/>
      <c r="E214" s="5"/>
      <c r="AA214" s="4"/>
      <c r="AG214" s="18"/>
      <c r="AO214" s="1"/>
    </row>
    <row r="215" spans="2:41" ht="12.75">
      <c r="B215" s="5"/>
      <c r="C215" s="5"/>
      <c r="D215" s="5"/>
      <c r="E215" s="5"/>
      <c r="AA215" s="4"/>
      <c r="AG215" s="18"/>
      <c r="AO215" s="1"/>
    </row>
    <row r="216" spans="2:41" ht="12.75">
      <c r="B216" s="5"/>
      <c r="C216" s="5"/>
      <c r="D216" s="5"/>
      <c r="E216" s="5"/>
      <c r="AA216" s="4"/>
      <c r="AG216" s="18"/>
      <c r="AO216" s="1"/>
    </row>
    <row r="217" spans="2:41" ht="12.75">
      <c r="B217" s="5"/>
      <c r="C217" s="5"/>
      <c r="D217" s="5"/>
      <c r="E217" s="5"/>
      <c r="AA217" s="4"/>
      <c r="AG217" s="18"/>
      <c r="AO217" s="1"/>
    </row>
    <row r="218" spans="2:41" ht="12.75">
      <c r="B218" s="5"/>
      <c r="C218" s="5"/>
      <c r="D218" s="5"/>
      <c r="E218" s="5"/>
      <c r="AA218" s="4"/>
      <c r="AG218" s="18"/>
      <c r="AO218" s="1"/>
    </row>
    <row r="219" spans="2:41" ht="12.75">
      <c r="B219" s="5"/>
      <c r="C219" s="5"/>
      <c r="D219" s="5"/>
      <c r="E219" s="5"/>
      <c r="AA219" s="4"/>
      <c r="AG219" s="18"/>
      <c r="AO219" s="1"/>
    </row>
    <row r="220" spans="2:41" ht="12.75">
      <c r="B220" s="5"/>
      <c r="C220" s="5"/>
      <c r="D220" s="5"/>
      <c r="E220" s="5"/>
      <c r="AA220" s="4"/>
      <c r="AG220" s="18"/>
      <c r="AO220" s="1"/>
    </row>
    <row r="221" spans="2:41" ht="12.75">
      <c r="B221" s="5"/>
      <c r="C221" s="5"/>
      <c r="D221" s="5"/>
      <c r="E221" s="5"/>
      <c r="AA221" s="4"/>
      <c r="AG221" s="18"/>
      <c r="AO221" s="1"/>
    </row>
    <row r="222" spans="2:41" ht="12.75">
      <c r="B222" s="5"/>
      <c r="C222" s="5"/>
      <c r="D222" s="5"/>
      <c r="E222" s="5"/>
      <c r="AA222" s="4"/>
      <c r="AG222" s="18"/>
      <c r="AO222" s="1"/>
    </row>
    <row r="223" spans="2:41" ht="12.75">
      <c r="B223" s="5"/>
      <c r="C223" s="5"/>
      <c r="D223" s="5"/>
      <c r="E223" s="5"/>
      <c r="AA223" s="4"/>
      <c r="AG223" s="18"/>
      <c r="AO223" s="1"/>
    </row>
    <row r="224" spans="2:41" ht="12.75">
      <c r="B224" s="5"/>
      <c r="C224" s="5"/>
      <c r="D224" s="5"/>
      <c r="E224" s="5"/>
      <c r="AA224" s="4"/>
      <c r="AG224" s="18"/>
      <c r="AO224" s="1"/>
    </row>
    <row r="225" spans="2:41" ht="12.75">
      <c r="B225" s="5"/>
      <c r="C225" s="5"/>
      <c r="D225" s="5"/>
      <c r="E225" s="5"/>
      <c r="AA225" s="4"/>
      <c r="AG225" s="18"/>
      <c r="AO225" s="1"/>
    </row>
    <row r="226" spans="2:41" ht="12.75">
      <c r="B226" s="5"/>
      <c r="C226" s="5"/>
      <c r="D226" s="5"/>
      <c r="E226" s="5"/>
      <c r="AA226" s="4"/>
      <c r="AG226" s="18"/>
      <c r="AO226" s="1"/>
    </row>
    <row r="227" spans="2:41" ht="12.75">
      <c r="B227" s="5"/>
      <c r="C227" s="5"/>
      <c r="D227" s="5"/>
      <c r="E227" s="5"/>
      <c r="AA227" s="4"/>
      <c r="AG227" s="18"/>
      <c r="AO227" s="1"/>
    </row>
    <row r="228" spans="2:41" ht="12.75">
      <c r="B228" s="5"/>
      <c r="C228" s="5"/>
      <c r="D228" s="5"/>
      <c r="E228" s="5"/>
      <c r="AA228" s="4"/>
      <c r="AG228" s="18"/>
      <c r="AO228" s="1"/>
    </row>
    <row r="229" spans="2:41" ht="12.75">
      <c r="B229" s="5"/>
      <c r="C229" s="5"/>
      <c r="D229" s="5"/>
      <c r="E229" s="5"/>
      <c r="AA229" s="4"/>
      <c r="AG229" s="18"/>
      <c r="AO229" s="1"/>
    </row>
    <row r="230" spans="2:41" ht="12.75">
      <c r="B230" s="5"/>
      <c r="C230" s="5"/>
      <c r="D230" s="5"/>
      <c r="E230" s="5"/>
      <c r="AA230" s="4"/>
      <c r="AG230" s="18"/>
      <c r="AO230" s="1"/>
    </row>
    <row r="231" spans="2:41" ht="12.75">
      <c r="B231" s="5"/>
      <c r="C231" s="5"/>
      <c r="D231" s="5"/>
      <c r="E231" s="5"/>
      <c r="AA231" s="4"/>
      <c r="AG231" s="18"/>
      <c r="AO231" s="1"/>
    </row>
    <row r="232" spans="2:41" ht="12.75">
      <c r="B232" s="5"/>
      <c r="C232" s="5"/>
      <c r="D232" s="5"/>
      <c r="E232" s="5"/>
      <c r="AA232" s="4"/>
      <c r="AG232" s="18"/>
      <c r="AO232" s="1"/>
    </row>
    <row r="233" spans="2:41" ht="12.75">
      <c r="B233" s="5"/>
      <c r="C233" s="5"/>
      <c r="D233" s="5"/>
      <c r="E233" s="5"/>
      <c r="AA233" s="4"/>
      <c r="AG233" s="18"/>
      <c r="AO233" s="1"/>
    </row>
    <row r="234" spans="2:41" ht="12.75">
      <c r="B234" s="5"/>
      <c r="C234" s="5"/>
      <c r="D234" s="5"/>
      <c r="E234" s="5"/>
      <c r="AA234" s="4"/>
      <c r="AG234" s="18"/>
      <c r="AO234" s="1"/>
    </row>
    <row r="235" spans="2:41" ht="12.75">
      <c r="B235" s="5"/>
      <c r="C235" s="5"/>
      <c r="D235" s="5"/>
      <c r="E235" s="5"/>
      <c r="AA235" s="4"/>
      <c r="AG235" s="18"/>
      <c r="AO235" s="1"/>
    </row>
    <row r="236" spans="2:41" ht="12.75">
      <c r="B236" s="5"/>
      <c r="C236" s="5"/>
      <c r="D236" s="5"/>
      <c r="E236" s="5"/>
      <c r="AA236" s="4"/>
      <c r="AG236" s="18"/>
      <c r="AO236" s="1"/>
    </row>
    <row r="237" spans="2:41" ht="12.75">
      <c r="B237" s="5"/>
      <c r="C237" s="5"/>
      <c r="D237" s="5"/>
      <c r="E237" s="5"/>
      <c r="AA237" s="4"/>
      <c r="AG237" s="18"/>
      <c r="AO237" s="1"/>
    </row>
    <row r="238" spans="2:41" ht="12.75">
      <c r="B238" s="5"/>
      <c r="C238" s="5"/>
      <c r="D238" s="5"/>
      <c r="E238" s="5"/>
      <c r="AA238" s="4"/>
      <c r="AG238" s="18"/>
      <c r="AO238" s="1"/>
    </row>
    <row r="239" spans="2:41" ht="12.75">
      <c r="B239" s="5"/>
      <c r="C239" s="5"/>
      <c r="D239" s="5"/>
      <c r="E239" s="5"/>
      <c r="AA239" s="4"/>
      <c r="AG239" s="18"/>
      <c r="AO239" s="1"/>
    </row>
    <row r="240" spans="2:41" ht="12.75">
      <c r="B240" s="5"/>
      <c r="C240" s="5"/>
      <c r="D240" s="5"/>
      <c r="E240" s="5"/>
      <c r="AA240" s="4"/>
      <c r="AG240" s="18"/>
      <c r="AO240" s="1"/>
    </row>
    <row r="241" spans="2:41" ht="12.75">
      <c r="B241" s="5"/>
      <c r="C241" s="5"/>
      <c r="D241" s="5"/>
      <c r="E241" s="5"/>
      <c r="AA241" s="4"/>
      <c r="AG241" s="18"/>
      <c r="AO241" s="1"/>
    </row>
    <row r="242" spans="2:41" ht="12.75">
      <c r="B242" s="5"/>
      <c r="C242" s="5"/>
      <c r="D242" s="5"/>
      <c r="E242" s="5"/>
      <c r="AA242" s="4"/>
      <c r="AG242" s="18"/>
      <c r="AO242" s="1"/>
    </row>
    <row r="243" spans="2:41" ht="12.75">
      <c r="B243" s="5"/>
      <c r="C243" s="5"/>
      <c r="D243" s="5"/>
      <c r="E243" s="5"/>
      <c r="AA243" s="4"/>
      <c r="AG243" s="18"/>
      <c r="AO243" s="1"/>
    </row>
    <row r="244" spans="2:41" ht="12.75">
      <c r="B244" s="5"/>
      <c r="C244" s="5"/>
      <c r="D244" s="5"/>
      <c r="E244" s="5"/>
      <c r="AA244" s="4"/>
      <c r="AG244" s="18"/>
      <c r="AO244" s="1"/>
    </row>
    <row r="245" spans="2:41" ht="12.75">
      <c r="B245" s="5"/>
      <c r="C245" s="5"/>
      <c r="D245" s="5"/>
      <c r="E245" s="5"/>
      <c r="AA245" s="4"/>
      <c r="AG245" s="18"/>
      <c r="AO245" s="1"/>
    </row>
    <row r="246" spans="2:41" ht="12.75">
      <c r="B246" s="5"/>
      <c r="C246" s="5"/>
      <c r="D246" s="5"/>
      <c r="E246" s="5"/>
      <c r="AA246" s="4"/>
      <c r="AG246" s="18"/>
      <c r="AO246" s="1"/>
    </row>
    <row r="247" spans="2:41" ht="12.75">
      <c r="B247" s="5"/>
      <c r="C247" s="5"/>
      <c r="D247" s="5"/>
      <c r="E247" s="5"/>
      <c r="AA247" s="4"/>
      <c r="AG247" s="18"/>
      <c r="AO247" s="1"/>
    </row>
    <row r="248" spans="2:41" ht="12.75">
      <c r="B248" s="5"/>
      <c r="C248" s="5"/>
      <c r="D248" s="5"/>
      <c r="E248" s="5"/>
      <c r="AA248" s="4"/>
      <c r="AG248" s="18"/>
      <c r="AO248" s="1"/>
    </row>
    <row r="249" spans="2:41" ht="12.75">
      <c r="B249" s="5"/>
      <c r="C249" s="5"/>
      <c r="D249" s="5"/>
      <c r="E249" s="5"/>
      <c r="AA249" s="4"/>
      <c r="AG249" s="18"/>
      <c r="AO249" s="1"/>
    </row>
    <row r="250" spans="2:41" ht="12.75">
      <c r="B250" s="5"/>
      <c r="C250" s="5"/>
      <c r="D250" s="5"/>
      <c r="E250" s="5"/>
      <c r="AA250" s="4"/>
      <c r="AG250" s="18"/>
      <c r="AO250" s="1"/>
    </row>
    <row r="251" spans="2:41" ht="12.75">
      <c r="B251" s="5"/>
      <c r="C251" s="5"/>
      <c r="D251" s="5"/>
      <c r="E251" s="5"/>
      <c r="AA251" s="4"/>
      <c r="AG251" s="18"/>
      <c r="AO251" s="1"/>
    </row>
    <row r="252" spans="2:41" ht="12.75">
      <c r="B252" s="5"/>
      <c r="C252" s="5"/>
      <c r="D252" s="5"/>
      <c r="E252" s="5"/>
      <c r="AA252" s="4"/>
      <c r="AG252" s="18"/>
      <c r="AO252" s="1"/>
    </row>
    <row r="253" spans="2:41" ht="12.75">
      <c r="B253" s="5"/>
      <c r="C253" s="5"/>
      <c r="D253" s="5"/>
      <c r="E253" s="5"/>
      <c r="AA253" s="4"/>
      <c r="AG253" s="18"/>
      <c r="AO253" s="1"/>
    </row>
    <row r="254" spans="2:41" ht="12.75">
      <c r="B254" s="5"/>
      <c r="C254" s="5"/>
      <c r="D254" s="5"/>
      <c r="E254" s="5"/>
      <c r="AA254" s="4"/>
      <c r="AG254" s="18"/>
      <c r="AO254" s="1"/>
    </row>
    <row r="255" spans="2:41" ht="12.75">
      <c r="B255" s="5"/>
      <c r="C255" s="5"/>
      <c r="D255" s="5"/>
      <c r="E255" s="5"/>
      <c r="AA255" s="4"/>
      <c r="AG255" s="18"/>
      <c r="AO255" s="1"/>
    </row>
    <row r="256" spans="2:41" ht="12.75">
      <c r="B256" s="5"/>
      <c r="C256" s="5"/>
      <c r="D256" s="5"/>
      <c r="E256" s="5"/>
      <c r="AA256" s="4"/>
      <c r="AG256" s="18"/>
      <c r="AO256" s="1"/>
    </row>
    <row r="257" spans="2:41" ht="12.75">
      <c r="B257" s="5"/>
      <c r="C257" s="5"/>
      <c r="D257" s="5"/>
      <c r="E257" s="5"/>
      <c r="AA257" s="4"/>
      <c r="AG257" s="18"/>
      <c r="AO257" s="1"/>
    </row>
    <row r="258" spans="2:41" ht="12.75">
      <c r="B258" s="5"/>
      <c r="C258" s="5"/>
      <c r="D258" s="5"/>
      <c r="E258" s="5"/>
      <c r="AA258" s="4"/>
      <c r="AG258" s="18"/>
      <c r="AO258" s="1"/>
    </row>
    <row r="259" spans="2:41" ht="12.75">
      <c r="B259" s="5"/>
      <c r="C259" s="5"/>
      <c r="D259" s="5"/>
      <c r="E259" s="5"/>
      <c r="AA259" s="4"/>
      <c r="AG259" s="18"/>
      <c r="AO259" s="1"/>
    </row>
    <row r="260" spans="2:41" ht="12.75">
      <c r="B260" s="5"/>
      <c r="C260" s="5"/>
      <c r="D260" s="5"/>
      <c r="E260" s="5"/>
      <c r="AA260" s="4"/>
      <c r="AG260" s="18"/>
      <c r="AO260" s="1"/>
    </row>
    <row r="261" spans="2:41" ht="12.75">
      <c r="B261" s="5"/>
      <c r="C261" s="5"/>
      <c r="D261" s="5"/>
      <c r="E261" s="5"/>
      <c r="AA261" s="4"/>
      <c r="AG261" s="18"/>
      <c r="AO261" s="1"/>
    </row>
    <row r="262" spans="2:41" ht="12.75">
      <c r="B262" s="5"/>
      <c r="C262" s="5"/>
      <c r="D262" s="5"/>
      <c r="E262" s="5"/>
      <c r="AA262" s="4"/>
      <c r="AG262" s="18"/>
      <c r="AO262" s="1"/>
    </row>
    <row r="263" spans="2:41" ht="12.75">
      <c r="B263" s="5"/>
      <c r="C263" s="5"/>
      <c r="D263" s="5"/>
      <c r="E263" s="5"/>
      <c r="AA263" s="4"/>
      <c r="AG263" s="18"/>
      <c r="AO263" s="1"/>
    </row>
    <row r="264" spans="2:41" ht="12.75">
      <c r="B264" s="5"/>
      <c r="C264" s="5"/>
      <c r="D264" s="5"/>
      <c r="E264" s="5"/>
      <c r="AA264" s="4"/>
      <c r="AG264" s="18"/>
      <c r="AO264" s="1"/>
    </row>
    <row r="265" spans="2:41" ht="12.75">
      <c r="B265" s="5"/>
      <c r="C265" s="5"/>
      <c r="D265" s="5"/>
      <c r="E265" s="5"/>
      <c r="AA265" s="4"/>
      <c r="AG265" s="18"/>
      <c r="AO265" s="1"/>
    </row>
    <row r="266" spans="2:41" ht="12.75">
      <c r="B266" s="5"/>
      <c r="C266" s="5"/>
      <c r="D266" s="5"/>
      <c r="E266" s="5"/>
      <c r="AA266" s="4"/>
      <c r="AG266" s="18"/>
      <c r="AO266" s="1"/>
    </row>
    <row r="267" spans="2:41" ht="12.75">
      <c r="B267" s="5"/>
      <c r="C267" s="5"/>
      <c r="D267" s="5"/>
      <c r="E267" s="5"/>
      <c r="AA267" s="4"/>
      <c r="AG267" s="18"/>
      <c r="AO267" s="1"/>
    </row>
    <row r="268" spans="2:41" ht="12.75">
      <c r="B268" s="5"/>
      <c r="C268" s="5"/>
      <c r="D268" s="5"/>
      <c r="E268" s="5"/>
      <c r="AA268" s="4"/>
      <c r="AG268" s="18"/>
      <c r="AO268" s="1"/>
    </row>
    <row r="269" spans="2:41" ht="12.75">
      <c r="B269" s="5"/>
      <c r="C269" s="5"/>
      <c r="D269" s="5"/>
      <c r="E269" s="5"/>
      <c r="AA269" s="4"/>
      <c r="AG269" s="18"/>
      <c r="AO269" s="1"/>
    </row>
    <row r="270" spans="2:41" ht="12.75">
      <c r="B270" s="5"/>
      <c r="C270" s="5"/>
      <c r="D270" s="5"/>
      <c r="E270" s="5"/>
      <c r="AA270" s="4"/>
      <c r="AG270" s="18"/>
      <c r="AO270" s="1"/>
    </row>
    <row r="271" spans="2:41" ht="12.75">
      <c r="B271" s="5"/>
      <c r="C271" s="5"/>
      <c r="D271" s="5"/>
      <c r="E271" s="5"/>
      <c r="AA271" s="4"/>
      <c r="AG271" s="18"/>
      <c r="AO271" s="1"/>
    </row>
    <row r="272" spans="2:41" ht="12.75">
      <c r="B272" s="5"/>
      <c r="C272" s="5"/>
      <c r="D272" s="5"/>
      <c r="E272" s="5"/>
      <c r="AA272" s="4"/>
      <c r="AG272" s="18"/>
      <c r="AO272" s="1"/>
    </row>
    <row r="273" spans="2:41" ht="12.75">
      <c r="B273" s="5"/>
      <c r="C273" s="5"/>
      <c r="D273" s="5"/>
      <c r="E273" s="5"/>
      <c r="AA273" s="4"/>
      <c r="AG273" s="18"/>
      <c r="AO273" s="1"/>
    </row>
    <row r="274" spans="2:41" ht="12.75">
      <c r="B274" s="5"/>
      <c r="C274" s="5"/>
      <c r="D274" s="5"/>
      <c r="E274" s="5"/>
      <c r="AA274" s="4"/>
      <c r="AG274" s="18"/>
      <c r="AO274" s="1"/>
    </row>
    <row r="275" spans="2:41" ht="12.75">
      <c r="B275" s="5"/>
      <c r="C275" s="5"/>
      <c r="D275" s="5"/>
      <c r="E275" s="5"/>
      <c r="AA275" s="4"/>
      <c r="AG275" s="18"/>
      <c r="AO275" s="1"/>
    </row>
    <row r="276" spans="2:41" ht="12.75">
      <c r="B276" s="5"/>
      <c r="C276" s="5"/>
      <c r="D276" s="5"/>
      <c r="E276" s="5"/>
      <c r="AA276" s="4"/>
      <c r="AG276" s="18"/>
      <c r="AO276" s="1"/>
    </row>
    <row r="277" spans="2:41" ht="12.75">
      <c r="B277" s="5"/>
      <c r="C277" s="5"/>
      <c r="D277" s="5"/>
      <c r="E277" s="5"/>
      <c r="AA277" s="4"/>
      <c r="AG277" s="18"/>
      <c r="AO277" s="1"/>
    </row>
    <row r="278" spans="2:41" ht="12.75">
      <c r="B278" s="5"/>
      <c r="C278" s="5"/>
      <c r="D278" s="5"/>
      <c r="E278" s="5"/>
      <c r="AA278" s="4"/>
      <c r="AG278" s="18"/>
      <c r="AO278" s="1"/>
    </row>
    <row r="279" spans="2:41" ht="12.75">
      <c r="B279" s="5"/>
      <c r="C279" s="5"/>
      <c r="D279" s="5"/>
      <c r="E279" s="5"/>
      <c r="AA279" s="4"/>
      <c r="AG279" s="18"/>
      <c r="AO279" s="1"/>
    </row>
    <row r="280" spans="2:41" ht="12.75">
      <c r="B280" s="5"/>
      <c r="C280" s="5"/>
      <c r="D280" s="5"/>
      <c r="E280" s="5"/>
      <c r="AA280" s="4"/>
      <c r="AG280" s="18"/>
      <c r="AO280" s="1"/>
    </row>
    <row r="281" spans="2:41" ht="12.75">
      <c r="B281" s="5"/>
      <c r="C281" s="5"/>
      <c r="D281" s="5"/>
      <c r="E281" s="5"/>
      <c r="AA281" s="4"/>
      <c r="AG281" s="18"/>
      <c r="AO281" s="1"/>
    </row>
    <row r="282" spans="2:41" ht="12.75">
      <c r="B282" s="5"/>
      <c r="C282" s="5"/>
      <c r="D282" s="5"/>
      <c r="E282" s="5"/>
      <c r="AA282" s="4"/>
      <c r="AG282" s="18"/>
      <c r="AO282" s="1"/>
    </row>
    <row r="283" spans="2:41" ht="12.75">
      <c r="B283" s="5"/>
      <c r="C283" s="5"/>
      <c r="D283" s="5"/>
      <c r="E283" s="5"/>
      <c r="AA283" s="4"/>
      <c r="AG283" s="18"/>
      <c r="AO283" s="1"/>
    </row>
    <row r="284" spans="2:41" ht="12.75">
      <c r="B284" s="5"/>
      <c r="C284" s="5"/>
      <c r="D284" s="5"/>
      <c r="E284" s="5"/>
      <c r="AA284" s="4"/>
      <c r="AG284" s="18"/>
      <c r="AO284" s="1"/>
    </row>
    <row r="285" spans="2:41" ht="12.75">
      <c r="B285" s="5"/>
      <c r="C285" s="5"/>
      <c r="D285" s="5"/>
      <c r="E285" s="5"/>
      <c r="AA285" s="4"/>
      <c r="AG285" s="18"/>
      <c r="AO285" s="1"/>
    </row>
    <row r="286" spans="2:41" ht="12.75">
      <c r="B286" s="5"/>
      <c r="C286" s="5"/>
      <c r="D286" s="5"/>
      <c r="E286" s="5"/>
      <c r="AA286" s="4"/>
      <c r="AG286" s="18"/>
      <c r="AO286" s="1"/>
    </row>
    <row r="287" spans="2:41" ht="12.75">
      <c r="B287" s="5"/>
      <c r="C287" s="5"/>
      <c r="D287" s="5"/>
      <c r="E287" s="5"/>
      <c r="AA287" s="4"/>
      <c r="AG287" s="18"/>
      <c r="AO287" s="1"/>
    </row>
    <row r="288" spans="2:41" ht="12.75">
      <c r="B288" s="5"/>
      <c r="C288" s="5"/>
      <c r="D288" s="5"/>
      <c r="E288" s="5"/>
      <c r="AA288" s="4"/>
      <c r="AG288" s="18"/>
      <c r="AO288" s="1"/>
    </row>
    <row r="289" spans="2:41" ht="12.75">
      <c r="B289" s="5"/>
      <c r="C289" s="5"/>
      <c r="D289" s="5"/>
      <c r="E289" s="5"/>
      <c r="AA289" s="4"/>
      <c r="AG289" s="18"/>
      <c r="AO289" s="1"/>
    </row>
    <row r="290" spans="2:41" ht="12.75">
      <c r="B290" s="5"/>
      <c r="C290" s="5"/>
      <c r="D290" s="5"/>
      <c r="E290" s="5"/>
      <c r="AA290" s="4"/>
      <c r="AG290" s="18"/>
      <c r="AO290" s="1"/>
    </row>
    <row r="291" spans="2:41" ht="12.75">
      <c r="B291" s="5"/>
      <c r="C291" s="5"/>
      <c r="D291" s="5"/>
      <c r="E291" s="5"/>
      <c r="AA291" s="4"/>
      <c r="AG291" s="18"/>
      <c r="AO291" s="1"/>
    </row>
    <row r="292" spans="2:41" ht="12.75">
      <c r="B292" s="5"/>
      <c r="C292" s="5"/>
      <c r="D292" s="5"/>
      <c r="E292" s="5"/>
      <c r="AA292" s="4"/>
      <c r="AG292" s="18"/>
      <c r="AO292" s="1"/>
    </row>
    <row r="293" spans="2:41" ht="12.75">
      <c r="B293" s="5"/>
      <c r="C293" s="5"/>
      <c r="D293" s="5"/>
      <c r="E293" s="5"/>
      <c r="AA293" s="4"/>
      <c r="AG293" s="18"/>
      <c r="AO293" s="1"/>
    </row>
    <row r="294" spans="2:41" ht="12.75">
      <c r="B294" s="5"/>
      <c r="C294" s="5"/>
      <c r="D294" s="5"/>
      <c r="E294" s="5"/>
      <c r="AA294" s="4"/>
      <c r="AG294" s="18"/>
      <c r="AO294" s="1"/>
    </row>
    <row r="295" spans="2:41" ht="12.75">
      <c r="B295" s="5"/>
      <c r="C295" s="5"/>
      <c r="D295" s="5"/>
      <c r="E295" s="5"/>
      <c r="AA295" s="4"/>
      <c r="AG295" s="18"/>
      <c r="AO295" s="1"/>
    </row>
    <row r="296" spans="2:41" ht="12.75">
      <c r="B296" s="5"/>
      <c r="C296" s="5"/>
      <c r="D296" s="5"/>
      <c r="E296" s="5"/>
      <c r="AA296" s="4"/>
      <c r="AG296" s="18"/>
      <c r="AO296" s="1"/>
    </row>
    <row r="297" spans="2:41" ht="12.75">
      <c r="B297" s="5"/>
      <c r="C297" s="5"/>
      <c r="D297" s="5"/>
      <c r="E297" s="5"/>
      <c r="AA297" s="4"/>
      <c r="AG297" s="18"/>
      <c r="AO297" s="1"/>
    </row>
    <row r="298" spans="2:41" ht="12.75">
      <c r="B298" s="5"/>
      <c r="C298" s="5"/>
      <c r="D298" s="5"/>
      <c r="E298" s="5"/>
      <c r="AA298" s="4"/>
      <c r="AG298" s="18"/>
      <c r="AO298" s="1"/>
    </row>
    <row r="299" spans="2:41" ht="12.75">
      <c r="B299" s="5"/>
      <c r="C299" s="5"/>
      <c r="D299" s="5"/>
      <c r="E299" s="5"/>
      <c r="AA299" s="4"/>
      <c r="AG299" s="18"/>
      <c r="AO299" s="1"/>
    </row>
    <row r="300" spans="2:41" ht="12.75">
      <c r="B300" s="5"/>
      <c r="C300" s="5"/>
      <c r="D300" s="5"/>
      <c r="E300" s="5"/>
      <c r="AA300" s="4"/>
      <c r="AG300" s="18"/>
      <c r="AO300" s="1"/>
    </row>
    <row r="301" spans="2:41" ht="12.75">
      <c r="B301" s="5"/>
      <c r="C301" s="5"/>
      <c r="D301" s="5"/>
      <c r="E301" s="5"/>
      <c r="AA301" s="4"/>
      <c r="AG301" s="18"/>
      <c r="AO301" s="1"/>
    </row>
    <row r="302" spans="2:41" ht="12.75">
      <c r="B302" s="5"/>
      <c r="C302" s="5"/>
      <c r="D302" s="5"/>
      <c r="E302" s="5"/>
      <c r="AA302" s="4"/>
      <c r="AG302" s="18"/>
      <c r="AO302" s="1"/>
    </row>
    <row r="303" spans="2:41" ht="12.75">
      <c r="B303" s="5"/>
      <c r="C303" s="5"/>
      <c r="D303" s="5"/>
      <c r="E303" s="5"/>
      <c r="AA303" s="4"/>
      <c r="AG303" s="18"/>
      <c r="AO303" s="1"/>
    </row>
    <row r="304" spans="2:41" ht="12.75">
      <c r="B304" s="5"/>
      <c r="C304" s="5"/>
      <c r="D304" s="5"/>
      <c r="E304" s="5"/>
      <c r="AA304" s="4"/>
      <c r="AG304" s="18"/>
      <c r="AO304" s="1"/>
    </row>
    <row r="305" spans="2:41" ht="12.75">
      <c r="B305" s="5"/>
      <c r="C305" s="5"/>
      <c r="D305" s="5"/>
      <c r="E305" s="5"/>
      <c r="AA305" s="4"/>
      <c r="AG305" s="18"/>
      <c r="AO305" s="1"/>
    </row>
    <row r="306" spans="2:41" ht="12.75">
      <c r="B306" s="5"/>
      <c r="C306" s="5"/>
      <c r="D306" s="5"/>
      <c r="E306" s="5"/>
      <c r="AA306" s="4"/>
      <c r="AG306" s="18"/>
      <c r="AO306" s="1"/>
    </row>
    <row r="307" spans="2:41" ht="12.75">
      <c r="B307" s="5"/>
      <c r="C307" s="5"/>
      <c r="D307" s="5"/>
      <c r="E307" s="5"/>
      <c r="AA307" s="4"/>
      <c r="AG307" s="18"/>
      <c r="AO307" s="1"/>
    </row>
    <row r="308" spans="2:41" ht="12.75">
      <c r="B308" s="5"/>
      <c r="C308" s="5"/>
      <c r="D308" s="5"/>
      <c r="E308" s="5"/>
      <c r="AA308" s="4"/>
      <c r="AG308" s="18"/>
      <c r="AO308" s="1"/>
    </row>
    <row r="309" spans="2:41" ht="12.75">
      <c r="B309" s="5"/>
      <c r="C309" s="5"/>
      <c r="D309" s="5"/>
      <c r="E309" s="5"/>
      <c r="AA309" s="4"/>
      <c r="AG309" s="18"/>
      <c r="AO309" s="1"/>
    </row>
    <row r="310" spans="2:41" ht="12.75">
      <c r="B310" s="5"/>
      <c r="C310" s="5"/>
      <c r="D310" s="5"/>
      <c r="E310" s="5"/>
      <c r="AA310" s="4"/>
      <c r="AG310" s="18"/>
      <c r="AO310" s="1"/>
    </row>
    <row r="311" spans="2:41" ht="12.75">
      <c r="B311" s="5"/>
      <c r="C311" s="5"/>
      <c r="D311" s="5"/>
      <c r="E311" s="5"/>
      <c r="AA311" s="4"/>
      <c r="AG311" s="18"/>
      <c r="AO311" s="1"/>
    </row>
    <row r="312" spans="2:41" ht="12.75">
      <c r="B312" s="5"/>
      <c r="C312" s="5"/>
      <c r="D312" s="5"/>
      <c r="E312" s="5"/>
      <c r="AA312" s="4"/>
      <c r="AG312" s="18"/>
      <c r="AO312" s="1"/>
    </row>
    <row r="313" spans="2:41" ht="12.75">
      <c r="B313" s="5"/>
      <c r="C313" s="5"/>
      <c r="D313" s="5"/>
      <c r="E313" s="5"/>
      <c r="AA313" s="4"/>
      <c r="AG313" s="18"/>
      <c r="AO313" s="1"/>
    </row>
    <row r="314" spans="2:41" ht="12.75">
      <c r="B314" s="5"/>
      <c r="C314" s="5"/>
      <c r="D314" s="5"/>
      <c r="E314" s="5"/>
      <c r="AA314" s="4"/>
      <c r="AG314" s="18"/>
      <c r="AO314" s="1"/>
    </row>
    <row r="315" spans="2:41" ht="12.75">
      <c r="B315" s="5"/>
      <c r="C315" s="5"/>
      <c r="D315" s="5"/>
      <c r="E315" s="5"/>
      <c r="AA315" s="4"/>
      <c r="AG315" s="18"/>
      <c r="AO315" s="1"/>
    </row>
    <row r="316" spans="2:41" ht="12.75">
      <c r="B316" s="5"/>
      <c r="C316" s="5"/>
      <c r="D316" s="5"/>
      <c r="E316" s="5"/>
      <c r="AA316" s="4"/>
      <c r="AG316" s="18"/>
      <c r="AO316" s="1"/>
    </row>
    <row r="317" spans="2:41" ht="12.75">
      <c r="B317" s="5"/>
      <c r="C317" s="5"/>
      <c r="D317" s="5"/>
      <c r="E317" s="5"/>
      <c r="AA317" s="4"/>
      <c r="AG317" s="18"/>
      <c r="AO317" s="1"/>
    </row>
    <row r="318" spans="2:41" ht="12.75">
      <c r="B318" s="5"/>
      <c r="C318" s="5"/>
      <c r="D318" s="5"/>
      <c r="E318" s="5"/>
      <c r="AA318" s="4"/>
      <c r="AG318" s="18"/>
      <c r="AO318" s="1"/>
    </row>
    <row r="319" spans="2:41" ht="12.75">
      <c r="B319" s="5"/>
      <c r="C319" s="5"/>
      <c r="D319" s="5"/>
      <c r="E319" s="5"/>
      <c r="AA319" s="4"/>
      <c r="AG319" s="18"/>
      <c r="AO319" s="1"/>
    </row>
    <row r="320" spans="2:41" ht="12.75">
      <c r="B320" s="5"/>
      <c r="C320" s="5"/>
      <c r="D320" s="5"/>
      <c r="E320" s="5"/>
      <c r="AA320" s="4"/>
      <c r="AG320" s="18"/>
      <c r="AO320" s="1"/>
    </row>
    <row r="321" spans="2:41" ht="12.75">
      <c r="B321" s="5"/>
      <c r="C321" s="5"/>
      <c r="D321" s="5"/>
      <c r="E321" s="5"/>
      <c r="AA321" s="4"/>
      <c r="AG321" s="18"/>
      <c r="AO321" s="1"/>
    </row>
    <row r="322" spans="2:41" ht="12.75">
      <c r="B322" s="5"/>
      <c r="C322" s="5"/>
      <c r="D322" s="5"/>
      <c r="E322" s="5"/>
      <c r="AA322" s="4"/>
      <c r="AG322" s="18"/>
      <c r="AO322" s="1"/>
    </row>
    <row r="323" spans="2:41" ht="12.75">
      <c r="B323" s="5"/>
      <c r="C323" s="5"/>
      <c r="D323" s="5"/>
      <c r="E323" s="5"/>
      <c r="AA323" s="4"/>
      <c r="AG323" s="18"/>
      <c r="AO323" s="1"/>
    </row>
    <row r="324" spans="2:41" ht="12.75">
      <c r="B324" s="5"/>
      <c r="C324" s="5"/>
      <c r="D324" s="5"/>
      <c r="E324" s="5"/>
      <c r="AA324" s="4"/>
      <c r="AG324" s="18"/>
      <c r="AO324" s="1"/>
    </row>
    <row r="325" spans="2:41" ht="12.75">
      <c r="B325" s="5"/>
      <c r="C325" s="5"/>
      <c r="D325" s="5"/>
      <c r="E325" s="5"/>
      <c r="AA325" s="4"/>
      <c r="AG325" s="18"/>
      <c r="AO325" s="1"/>
    </row>
    <row r="326" spans="2:41" ht="12.75">
      <c r="B326" s="5"/>
      <c r="C326" s="5"/>
      <c r="D326" s="5"/>
      <c r="E326" s="5"/>
      <c r="AA326" s="4"/>
      <c r="AG326" s="18"/>
      <c r="AO326" s="1"/>
    </row>
    <row r="327" spans="2:41" ht="12.75">
      <c r="B327" s="5"/>
      <c r="C327" s="5"/>
      <c r="D327" s="5"/>
      <c r="E327" s="5"/>
      <c r="AA327" s="4"/>
      <c r="AG327" s="18"/>
      <c r="AO327" s="1"/>
    </row>
    <row r="328" spans="2:41" ht="12.75">
      <c r="B328" s="5"/>
      <c r="C328" s="5"/>
      <c r="D328" s="5"/>
      <c r="E328" s="5"/>
      <c r="AA328" s="4"/>
      <c r="AG328" s="18"/>
      <c r="AO328" s="1"/>
    </row>
    <row r="329" spans="2:41" ht="12.75">
      <c r="B329" s="5"/>
      <c r="C329" s="5"/>
      <c r="D329" s="5"/>
      <c r="E329" s="5"/>
      <c r="AA329" s="4"/>
      <c r="AG329" s="18"/>
      <c r="AO329" s="1"/>
    </row>
    <row r="330" spans="2:41" ht="12.75">
      <c r="B330" s="5"/>
      <c r="C330" s="5"/>
      <c r="D330" s="5"/>
      <c r="E330" s="5"/>
      <c r="AA330" s="4"/>
      <c r="AG330" s="18"/>
      <c r="AO330" s="1"/>
    </row>
    <row r="331" spans="2:41" ht="12.75">
      <c r="B331" s="5"/>
      <c r="C331" s="5"/>
      <c r="D331" s="5"/>
      <c r="E331" s="5"/>
      <c r="AA331" s="4"/>
      <c r="AG331" s="18"/>
      <c r="AO331" s="1"/>
    </row>
    <row r="332" spans="2:41" ht="12.75">
      <c r="B332" s="5"/>
      <c r="C332" s="5"/>
      <c r="D332" s="5"/>
      <c r="E332" s="5"/>
      <c r="AA332" s="4"/>
      <c r="AG332" s="18"/>
      <c r="AO332" s="1"/>
    </row>
    <row r="333" spans="2:41" ht="12.75">
      <c r="B333" s="5"/>
      <c r="C333" s="5"/>
      <c r="D333" s="5"/>
      <c r="E333" s="5"/>
      <c r="AA333" s="4"/>
      <c r="AG333" s="18"/>
      <c r="AO333" s="1"/>
    </row>
    <row r="334" spans="2:41" ht="12.75">
      <c r="B334" s="5"/>
      <c r="C334" s="5"/>
      <c r="D334" s="5"/>
      <c r="E334" s="5"/>
      <c r="AA334" s="4"/>
      <c r="AG334" s="18"/>
      <c r="AO334" s="1"/>
    </row>
    <row r="335" spans="2:41" ht="12.75">
      <c r="B335" s="5"/>
      <c r="C335" s="5"/>
      <c r="D335" s="5"/>
      <c r="E335" s="5"/>
      <c r="AA335" s="4"/>
      <c r="AG335" s="18"/>
      <c r="AO335" s="1"/>
    </row>
    <row r="336" spans="2:41" ht="12.75">
      <c r="B336" s="5"/>
      <c r="C336" s="5"/>
      <c r="D336" s="5"/>
      <c r="E336" s="5"/>
      <c r="AA336" s="4"/>
      <c r="AG336" s="18"/>
      <c r="AO336" s="1"/>
    </row>
    <row r="337" spans="2:41" ht="12.75">
      <c r="B337" s="5"/>
      <c r="C337" s="5"/>
      <c r="D337" s="5"/>
      <c r="E337" s="5"/>
      <c r="AA337" s="4"/>
      <c r="AG337" s="18"/>
      <c r="AO337" s="1"/>
    </row>
    <row r="338" spans="2:41" ht="12.75">
      <c r="B338" s="5"/>
      <c r="C338" s="5"/>
      <c r="D338" s="5"/>
      <c r="E338" s="5"/>
      <c r="AA338" s="4"/>
      <c r="AG338" s="18"/>
      <c r="AO338" s="1"/>
    </row>
    <row r="339" spans="2:41" ht="12.75">
      <c r="B339" s="5"/>
      <c r="C339" s="5"/>
      <c r="D339" s="5"/>
      <c r="E339" s="5"/>
      <c r="AA339" s="4"/>
      <c r="AG339" s="18"/>
      <c r="AO339" s="1"/>
    </row>
    <row r="340" spans="2:41" ht="12.75">
      <c r="B340" s="5"/>
      <c r="C340" s="5"/>
      <c r="D340" s="5"/>
      <c r="E340" s="5"/>
      <c r="AA340" s="4"/>
      <c r="AG340" s="18"/>
      <c r="AO340" s="1"/>
    </row>
    <row r="341" spans="2:41" ht="12.75">
      <c r="B341" s="5"/>
      <c r="C341" s="5"/>
      <c r="D341" s="5"/>
      <c r="E341" s="5"/>
      <c r="AA341" s="4"/>
      <c r="AG341" s="18"/>
      <c r="AO341" s="1"/>
    </row>
    <row r="342" spans="2:41" ht="12.75">
      <c r="B342" s="5"/>
      <c r="C342" s="5"/>
      <c r="D342" s="5"/>
      <c r="E342" s="5"/>
      <c r="AA342" s="4"/>
      <c r="AG342" s="18"/>
      <c r="AO342" s="1"/>
    </row>
    <row r="343" spans="2:41" ht="12.75">
      <c r="B343" s="5"/>
      <c r="C343" s="5"/>
      <c r="D343" s="5"/>
      <c r="E343" s="5"/>
      <c r="AA343" s="4"/>
      <c r="AG343" s="18"/>
      <c r="AO343" s="1"/>
    </row>
    <row r="344" spans="2:41" ht="12.75">
      <c r="B344" s="5"/>
      <c r="C344" s="5"/>
      <c r="D344" s="5"/>
      <c r="E344" s="5"/>
      <c r="AA344" s="4"/>
      <c r="AG344" s="18"/>
      <c r="AO344" s="1"/>
    </row>
    <row r="345" spans="2:41" ht="12.75">
      <c r="B345" s="5"/>
      <c r="C345" s="5"/>
      <c r="D345" s="5"/>
      <c r="E345" s="5"/>
      <c r="AA345" s="4"/>
      <c r="AG345" s="18"/>
      <c r="AO345" s="1"/>
    </row>
    <row r="346" spans="2:41" ht="12.75">
      <c r="B346" s="5"/>
      <c r="C346" s="5"/>
      <c r="D346" s="5"/>
      <c r="E346" s="5"/>
      <c r="AA346" s="4"/>
      <c r="AG346" s="18"/>
      <c r="AO346" s="1"/>
    </row>
    <row r="347" spans="2:41" ht="12.75">
      <c r="B347" s="5"/>
      <c r="C347" s="5"/>
      <c r="D347" s="5"/>
      <c r="E347" s="5"/>
      <c r="AA347" s="4"/>
      <c r="AG347" s="18"/>
      <c r="AO347" s="1"/>
    </row>
    <row r="348" spans="2:41" ht="12.75">
      <c r="B348" s="5"/>
      <c r="C348" s="5"/>
      <c r="D348" s="5"/>
      <c r="E348" s="5"/>
      <c r="AA348" s="4"/>
      <c r="AG348" s="18"/>
      <c r="AO348" s="1"/>
    </row>
    <row r="349" spans="2:41" ht="12.75">
      <c r="B349" s="5"/>
      <c r="C349" s="5"/>
      <c r="D349" s="5"/>
      <c r="E349" s="5"/>
      <c r="AA349" s="4"/>
      <c r="AG349" s="18"/>
      <c r="AO349" s="1"/>
    </row>
    <row r="350" spans="2:41" ht="12.75">
      <c r="B350" s="5"/>
      <c r="C350" s="5"/>
      <c r="D350" s="5"/>
      <c r="E350" s="5"/>
      <c r="AA350" s="4"/>
      <c r="AG350" s="18"/>
      <c r="AO350" s="1"/>
    </row>
    <row r="351" spans="2:41" ht="12.75">
      <c r="B351" s="5"/>
      <c r="C351" s="5"/>
      <c r="D351" s="5"/>
      <c r="E351" s="5"/>
      <c r="AA351" s="4"/>
      <c r="AG351" s="18"/>
      <c r="AO351" s="1"/>
    </row>
    <row r="352" spans="2:41" ht="12.75">
      <c r="B352" s="5"/>
      <c r="C352" s="5"/>
      <c r="D352" s="5"/>
      <c r="E352" s="5"/>
      <c r="AA352" s="4"/>
      <c r="AG352" s="18"/>
      <c r="AO352" s="1"/>
    </row>
    <row r="353" spans="2:41" ht="12.75">
      <c r="B353" s="5"/>
      <c r="C353" s="5"/>
      <c r="D353" s="5"/>
      <c r="E353" s="5"/>
      <c r="AA353" s="4"/>
      <c r="AG353" s="18"/>
      <c r="AO353" s="1"/>
    </row>
    <row r="354" spans="2:41" ht="12.75">
      <c r="B354" s="5"/>
      <c r="C354" s="5"/>
      <c r="D354" s="5"/>
      <c r="E354" s="5"/>
      <c r="AA354" s="4"/>
      <c r="AG354" s="18"/>
      <c r="AO354" s="1"/>
    </row>
    <row r="355" spans="2:41" ht="12.75">
      <c r="B355" s="5"/>
      <c r="C355" s="5"/>
      <c r="D355" s="5"/>
      <c r="E355" s="5"/>
      <c r="AA355" s="4"/>
      <c r="AG355" s="18"/>
      <c r="AO355" s="1"/>
    </row>
    <row r="356" spans="2:41" ht="12.75">
      <c r="B356" s="5"/>
      <c r="C356" s="5"/>
      <c r="D356" s="5"/>
      <c r="E356" s="5"/>
      <c r="AA356" s="4"/>
      <c r="AG356" s="18"/>
      <c r="AO356" s="1"/>
    </row>
    <row r="357" spans="2:41" ht="12.75">
      <c r="B357" s="5"/>
      <c r="C357" s="5"/>
      <c r="D357" s="5"/>
      <c r="E357" s="5"/>
      <c r="AA357" s="4"/>
      <c r="AG357" s="18"/>
      <c r="AO357" s="1"/>
    </row>
    <row r="358" spans="2:41" ht="12.75">
      <c r="B358" s="5"/>
      <c r="C358" s="5"/>
      <c r="D358" s="5"/>
      <c r="E358" s="5"/>
      <c r="AA358" s="4"/>
      <c r="AG358" s="18"/>
      <c r="AO358" s="1"/>
    </row>
    <row r="359" spans="2:41" ht="12.75">
      <c r="B359" s="5"/>
      <c r="C359" s="5"/>
      <c r="D359" s="5"/>
      <c r="E359" s="5"/>
      <c r="AA359" s="4"/>
      <c r="AG359" s="18"/>
      <c r="AO359" s="1"/>
    </row>
    <row r="360" spans="2:41" ht="12.75">
      <c r="B360" s="5"/>
      <c r="C360" s="5"/>
      <c r="D360" s="5"/>
      <c r="E360" s="5"/>
      <c r="AA360" s="4"/>
      <c r="AG360" s="18"/>
      <c r="AO360" s="1"/>
    </row>
    <row r="361" spans="2:41" ht="12.75">
      <c r="B361" s="5"/>
      <c r="C361" s="5"/>
      <c r="D361" s="5"/>
      <c r="E361" s="5"/>
      <c r="AA361" s="4"/>
      <c r="AG361" s="18"/>
      <c r="AO361" s="1"/>
    </row>
    <row r="362" spans="2:41" ht="12.75">
      <c r="B362" s="5"/>
      <c r="C362" s="5"/>
      <c r="D362" s="5"/>
      <c r="E362" s="5"/>
      <c r="AA362" s="4"/>
      <c r="AG362" s="18"/>
      <c r="AO362" s="1"/>
    </row>
    <row r="363" spans="2:41" ht="12.75">
      <c r="B363" s="5"/>
      <c r="C363" s="5"/>
      <c r="D363" s="5"/>
      <c r="E363" s="5"/>
      <c r="AA363" s="4"/>
      <c r="AG363" s="18"/>
      <c r="AO363" s="1"/>
    </row>
    <row r="364" spans="2:41" ht="12.75">
      <c r="B364" s="5"/>
      <c r="C364" s="5"/>
      <c r="D364" s="5"/>
      <c r="E364" s="5"/>
      <c r="AA364" s="4"/>
      <c r="AG364" s="18"/>
      <c r="AO364" s="1"/>
    </row>
    <row r="365" spans="2:41" ht="12.75">
      <c r="B365" s="5"/>
      <c r="C365" s="5"/>
      <c r="D365" s="5"/>
      <c r="E365" s="5"/>
      <c r="AA365" s="4"/>
      <c r="AG365" s="18"/>
      <c r="AO365" s="1"/>
    </row>
    <row r="366" spans="2:41" ht="12.75">
      <c r="B366" s="5"/>
      <c r="C366" s="5"/>
      <c r="D366" s="5"/>
      <c r="E366" s="5"/>
      <c r="AA366" s="4"/>
      <c r="AG366" s="18"/>
      <c r="AO366" s="1"/>
    </row>
    <row r="367" spans="2:41" ht="12.75">
      <c r="B367" s="5"/>
      <c r="C367" s="5"/>
      <c r="D367" s="5"/>
      <c r="E367" s="5"/>
      <c r="AA367" s="4"/>
      <c r="AG367" s="18"/>
      <c r="AO367" s="1"/>
    </row>
    <row r="368" spans="2:41" ht="12.75">
      <c r="B368" s="5"/>
      <c r="C368" s="5"/>
      <c r="D368" s="5"/>
      <c r="E368" s="5"/>
      <c r="AA368" s="4"/>
      <c r="AG368" s="18"/>
      <c r="AO368" s="1"/>
    </row>
    <row r="369" spans="2:41" ht="12.75">
      <c r="B369" s="5"/>
      <c r="C369" s="5"/>
      <c r="D369" s="5"/>
      <c r="E369" s="5"/>
      <c r="AA369" s="4"/>
      <c r="AG369" s="18"/>
      <c r="AO369" s="1"/>
    </row>
    <row r="370" spans="2:41" ht="12.75">
      <c r="B370" s="5"/>
      <c r="C370" s="5"/>
      <c r="D370" s="5"/>
      <c r="E370" s="5"/>
      <c r="AA370" s="4"/>
      <c r="AG370" s="18"/>
      <c r="AO370" s="1"/>
    </row>
    <row r="371" spans="2:41" ht="12.75">
      <c r="B371" s="5"/>
      <c r="C371" s="5"/>
      <c r="D371" s="5"/>
      <c r="E371" s="5"/>
      <c r="AA371" s="4"/>
      <c r="AG371" s="18"/>
      <c r="AO371" s="1"/>
    </row>
    <row r="372" spans="2:41" ht="12.75">
      <c r="B372" s="5"/>
      <c r="C372" s="5"/>
      <c r="D372" s="5"/>
      <c r="E372" s="5"/>
      <c r="AA372" s="4"/>
      <c r="AG372" s="18"/>
      <c r="AO372" s="1"/>
    </row>
    <row r="373" spans="2:41" ht="12.75">
      <c r="B373" s="5"/>
      <c r="C373" s="5"/>
      <c r="D373" s="5"/>
      <c r="E373" s="5"/>
      <c r="AA373" s="4"/>
      <c r="AG373" s="18"/>
      <c r="AO373" s="1"/>
    </row>
    <row r="374" spans="2:41" ht="12.75">
      <c r="B374" s="5"/>
      <c r="C374" s="5"/>
      <c r="D374" s="5"/>
      <c r="E374" s="5"/>
      <c r="AA374" s="4"/>
      <c r="AG374" s="18"/>
      <c r="AO374" s="1"/>
    </row>
    <row r="375" spans="2:41" ht="12.75">
      <c r="B375" s="5"/>
      <c r="C375" s="5"/>
      <c r="D375" s="5"/>
      <c r="E375" s="5"/>
      <c r="AA375" s="4"/>
      <c r="AG375" s="18"/>
      <c r="AO375" s="1"/>
    </row>
    <row r="376" spans="2:41" ht="12.75">
      <c r="B376" s="5"/>
      <c r="C376" s="5"/>
      <c r="D376" s="5"/>
      <c r="E376" s="5"/>
      <c r="AA376" s="4"/>
      <c r="AG376" s="18"/>
      <c r="AO376" s="1"/>
    </row>
    <row r="377" spans="2:41" ht="12.75">
      <c r="B377" s="5"/>
      <c r="C377" s="5"/>
      <c r="D377" s="5"/>
      <c r="E377" s="5"/>
      <c r="AA377" s="4"/>
      <c r="AG377" s="18"/>
      <c r="AO377" s="1"/>
    </row>
    <row r="378" spans="2:41" ht="12.75">
      <c r="B378" s="5"/>
      <c r="C378" s="5"/>
      <c r="D378" s="5"/>
      <c r="E378" s="5"/>
      <c r="AA378" s="4"/>
      <c r="AG378" s="18"/>
      <c r="AO378" s="1"/>
    </row>
    <row r="379" spans="2:41" ht="12.75">
      <c r="B379" s="5"/>
      <c r="C379" s="5"/>
      <c r="D379" s="5"/>
      <c r="E379" s="5"/>
      <c r="AA379" s="4"/>
      <c r="AG379" s="18"/>
      <c r="AO379" s="1"/>
    </row>
    <row r="380" spans="2:41" ht="12.75">
      <c r="B380" s="5"/>
      <c r="C380" s="5"/>
      <c r="D380" s="5"/>
      <c r="E380" s="5"/>
      <c r="AA380" s="4"/>
      <c r="AG380" s="18"/>
      <c r="AO380" s="1"/>
    </row>
    <row r="381" spans="2:41" ht="12.75">
      <c r="B381" s="5"/>
      <c r="C381" s="5"/>
      <c r="D381" s="5"/>
      <c r="E381" s="5"/>
      <c r="AA381" s="4"/>
      <c r="AG381" s="18"/>
      <c r="AO381" s="1"/>
    </row>
    <row r="382" spans="2:41" ht="12.75">
      <c r="B382" s="5"/>
      <c r="C382" s="5"/>
      <c r="D382" s="5"/>
      <c r="E382" s="5"/>
      <c r="AA382" s="4"/>
      <c r="AG382" s="18"/>
      <c r="AO382" s="1"/>
    </row>
    <row r="383" spans="2:41" ht="12.75">
      <c r="B383" s="5"/>
      <c r="C383" s="5"/>
      <c r="D383" s="5"/>
      <c r="E383" s="5"/>
      <c r="AA383" s="4"/>
      <c r="AG383" s="18"/>
      <c r="AO383" s="1"/>
    </row>
    <row r="384" spans="2:41" ht="12.75">
      <c r="B384" s="5"/>
      <c r="C384" s="5"/>
      <c r="D384" s="5"/>
      <c r="E384" s="5"/>
      <c r="AA384" s="4"/>
      <c r="AG384" s="18"/>
      <c r="AO384" s="1"/>
    </row>
    <row r="385" spans="2:41" ht="12.75">
      <c r="B385" s="5"/>
      <c r="C385" s="5"/>
      <c r="D385" s="5"/>
      <c r="E385" s="5"/>
      <c r="AA385" s="4"/>
      <c r="AG385" s="18"/>
      <c r="AO385" s="1"/>
    </row>
    <row r="386" spans="2:41" ht="12.75">
      <c r="B386" s="5"/>
      <c r="C386" s="5"/>
      <c r="D386" s="5"/>
      <c r="E386" s="5"/>
      <c r="AA386" s="4"/>
      <c r="AG386" s="18"/>
      <c r="AO386" s="1"/>
    </row>
    <row r="387" spans="2:41" ht="12.75">
      <c r="B387" s="5"/>
      <c r="C387" s="5"/>
      <c r="D387" s="5"/>
      <c r="E387" s="5"/>
      <c r="AA387" s="4"/>
      <c r="AG387" s="18"/>
      <c r="AO387" s="1"/>
    </row>
    <row r="388" spans="2:41" ht="12.75">
      <c r="B388" s="5"/>
      <c r="C388" s="5"/>
      <c r="D388" s="5"/>
      <c r="E388" s="5"/>
      <c r="AA388" s="4"/>
      <c r="AG388" s="18"/>
      <c r="AO388" s="1"/>
    </row>
    <row r="389" spans="2:41" ht="12.75">
      <c r="B389" s="5"/>
      <c r="C389" s="5"/>
      <c r="D389" s="5"/>
      <c r="E389" s="5"/>
      <c r="AA389" s="4"/>
      <c r="AG389" s="18"/>
      <c r="AO389" s="1"/>
    </row>
    <row r="390" spans="2:41" ht="12.75">
      <c r="B390" s="5"/>
      <c r="C390" s="5"/>
      <c r="D390" s="5"/>
      <c r="E390" s="5"/>
      <c r="AA390" s="4"/>
      <c r="AG390" s="18"/>
      <c r="AO390" s="1"/>
    </row>
    <row r="391" spans="2:41" ht="12.75">
      <c r="B391" s="5"/>
      <c r="C391" s="5"/>
      <c r="D391" s="5"/>
      <c r="E391" s="5"/>
      <c r="AA391" s="4"/>
      <c r="AG391" s="18"/>
      <c r="AO391" s="1"/>
    </row>
    <row r="392" spans="2:41" ht="12.75">
      <c r="B392" s="5"/>
      <c r="C392" s="5"/>
      <c r="D392" s="5"/>
      <c r="E392" s="5"/>
      <c r="AA392" s="4"/>
      <c r="AG392" s="18"/>
      <c r="AO392" s="1"/>
    </row>
    <row r="393" spans="2:41" ht="12.75">
      <c r="B393" s="5"/>
      <c r="C393" s="5"/>
      <c r="D393" s="5"/>
      <c r="E393" s="5"/>
      <c r="AA393" s="4"/>
      <c r="AG393" s="18"/>
      <c r="AO393" s="1"/>
    </row>
    <row r="394" spans="2:41" ht="12.75">
      <c r="B394" s="5"/>
      <c r="C394" s="5"/>
      <c r="D394" s="5"/>
      <c r="E394" s="5"/>
      <c r="AA394" s="4"/>
      <c r="AG394" s="18"/>
      <c r="AO394" s="1"/>
    </row>
    <row r="395" spans="2:41" ht="12.75">
      <c r="B395" s="5"/>
      <c r="C395" s="5"/>
      <c r="D395" s="5"/>
      <c r="E395" s="5"/>
      <c r="AA395" s="4"/>
      <c r="AG395" s="18"/>
      <c r="AO395" s="1"/>
    </row>
    <row r="396" spans="2:41" ht="12.75">
      <c r="B396" s="5"/>
      <c r="C396" s="5"/>
      <c r="D396" s="5"/>
      <c r="E396" s="5"/>
      <c r="AA396" s="4"/>
      <c r="AG396" s="18"/>
      <c r="AO396" s="1"/>
    </row>
    <row r="397" spans="2:41" ht="12.75">
      <c r="B397" s="5"/>
      <c r="C397" s="5"/>
      <c r="D397" s="5"/>
      <c r="E397" s="5"/>
      <c r="AA397" s="4"/>
      <c r="AG397" s="18"/>
      <c r="AO397" s="1"/>
    </row>
    <row r="398" spans="2:41" ht="12.75">
      <c r="B398" s="5"/>
      <c r="C398" s="5"/>
      <c r="D398" s="5"/>
      <c r="E398" s="5"/>
      <c r="AA398" s="4"/>
      <c r="AG398" s="18"/>
      <c r="AO398" s="1"/>
    </row>
    <row r="399" spans="2:41" ht="12.75">
      <c r="B399" s="5"/>
      <c r="C399" s="5"/>
      <c r="D399" s="5"/>
      <c r="E399" s="5"/>
      <c r="AA399" s="4"/>
      <c r="AG399" s="18"/>
      <c r="AO399" s="1"/>
    </row>
    <row r="400" spans="2:41" ht="12.75">
      <c r="B400" s="5"/>
      <c r="C400" s="5"/>
      <c r="D400" s="5"/>
      <c r="E400" s="5"/>
      <c r="AA400" s="4"/>
      <c r="AG400" s="18"/>
      <c r="AO400" s="1"/>
    </row>
    <row r="401" spans="2:41" ht="12.75">
      <c r="B401" s="5"/>
      <c r="C401" s="5"/>
      <c r="D401" s="5"/>
      <c r="E401" s="5"/>
      <c r="AA401" s="4"/>
      <c r="AG401" s="18"/>
      <c r="AO401" s="1"/>
    </row>
    <row r="402" spans="2:41" ht="12.75">
      <c r="B402" s="5"/>
      <c r="C402" s="5"/>
      <c r="D402" s="5"/>
      <c r="E402" s="5"/>
      <c r="AA402" s="4"/>
      <c r="AG402" s="18"/>
      <c r="AO402" s="1"/>
    </row>
    <row r="403" spans="2:41" ht="12.75">
      <c r="B403" s="5"/>
      <c r="C403" s="5"/>
      <c r="D403" s="5"/>
      <c r="E403" s="5"/>
      <c r="AA403" s="4"/>
      <c r="AG403" s="18"/>
      <c r="AO403" s="1"/>
    </row>
    <row r="404" spans="2:41" ht="12.75">
      <c r="B404" s="5"/>
      <c r="C404" s="5"/>
      <c r="D404" s="5"/>
      <c r="E404" s="5"/>
      <c r="AA404" s="4"/>
      <c r="AG404" s="18"/>
      <c r="AO404" s="1"/>
    </row>
    <row r="405" spans="2:41" ht="12.75">
      <c r="B405" s="5"/>
      <c r="C405" s="5"/>
      <c r="D405" s="5"/>
      <c r="E405" s="5"/>
      <c r="AA405" s="4"/>
      <c r="AG405" s="18"/>
      <c r="AO405" s="1"/>
    </row>
    <row r="406" spans="2:41" ht="12.75">
      <c r="B406" s="5"/>
      <c r="C406" s="5"/>
      <c r="D406" s="5"/>
      <c r="E406" s="5"/>
      <c r="AA406" s="4"/>
      <c r="AG406" s="18"/>
      <c r="AO406" s="1"/>
    </row>
    <row r="407" spans="2:41" ht="12.75">
      <c r="B407" s="5"/>
      <c r="C407" s="5"/>
      <c r="D407" s="5"/>
      <c r="E407" s="5"/>
      <c r="AA407" s="4"/>
      <c r="AG407" s="18"/>
      <c r="AO407" s="1"/>
    </row>
    <row r="408" spans="2:41" ht="12.75">
      <c r="B408" s="5"/>
      <c r="C408" s="5"/>
      <c r="D408" s="5"/>
      <c r="E408" s="5"/>
      <c r="AA408" s="4"/>
      <c r="AG408" s="18"/>
      <c r="AO408" s="1"/>
    </row>
    <row r="409" spans="2:41" ht="12.75">
      <c r="B409" s="5"/>
      <c r="C409" s="5"/>
      <c r="D409" s="5"/>
      <c r="E409" s="5"/>
      <c r="AA409" s="4"/>
      <c r="AG409" s="18"/>
      <c r="AO409" s="1"/>
    </row>
    <row r="410" spans="2:41" ht="12.75">
      <c r="B410" s="5"/>
      <c r="C410" s="5"/>
      <c r="D410" s="5"/>
      <c r="E410" s="5"/>
      <c r="AA410" s="4"/>
      <c r="AG410" s="18"/>
      <c r="AO410" s="1"/>
    </row>
    <row r="411" spans="2:41" ht="12.75">
      <c r="B411" s="5"/>
      <c r="C411" s="5"/>
      <c r="D411" s="5"/>
      <c r="E411" s="5"/>
      <c r="AA411" s="4"/>
      <c r="AG411" s="18"/>
      <c r="AO411" s="1"/>
    </row>
    <row r="412" spans="2:41" ht="12.75">
      <c r="B412" s="5"/>
      <c r="C412" s="5"/>
      <c r="D412" s="5"/>
      <c r="E412" s="5"/>
      <c r="AA412" s="4"/>
      <c r="AG412" s="18"/>
      <c r="AO412" s="1"/>
    </row>
    <row r="413" spans="2:41" ht="12.75">
      <c r="B413" s="5"/>
      <c r="C413" s="5"/>
      <c r="D413" s="5"/>
      <c r="E413" s="5"/>
      <c r="AA413" s="4"/>
      <c r="AG413" s="18"/>
      <c r="AO413" s="1"/>
    </row>
    <row r="414" spans="2:41" ht="12.75">
      <c r="B414" s="5"/>
      <c r="C414" s="5"/>
      <c r="D414" s="5"/>
      <c r="E414" s="5"/>
      <c r="AA414" s="4"/>
      <c r="AG414" s="18"/>
      <c r="AO414" s="1"/>
    </row>
    <row r="415" spans="2:41" ht="12.75">
      <c r="B415" s="5"/>
      <c r="C415" s="5"/>
      <c r="D415" s="5"/>
      <c r="E415" s="5"/>
      <c r="AA415" s="4"/>
      <c r="AG415" s="18"/>
      <c r="AO415" s="1"/>
    </row>
    <row r="416" spans="2:41" ht="12.75">
      <c r="B416" s="5"/>
      <c r="C416" s="5"/>
      <c r="D416" s="5"/>
      <c r="E416" s="5"/>
      <c r="AA416" s="4"/>
      <c r="AG416" s="18"/>
      <c r="AO416" s="1"/>
    </row>
    <row r="417" spans="2:41" ht="12.75">
      <c r="B417" s="5"/>
      <c r="C417" s="5"/>
      <c r="D417" s="5"/>
      <c r="E417" s="5"/>
      <c r="AA417" s="4"/>
      <c r="AG417" s="18"/>
      <c r="AO417" s="1"/>
    </row>
    <row r="418" spans="2:41" ht="12.75">
      <c r="B418" s="5"/>
      <c r="C418" s="5"/>
      <c r="D418" s="5"/>
      <c r="E418" s="5"/>
      <c r="AA418" s="4"/>
      <c r="AG418" s="18"/>
      <c r="AO418" s="1"/>
    </row>
    <row r="419" spans="2:41" ht="12.75">
      <c r="B419" s="5"/>
      <c r="C419" s="5"/>
      <c r="D419" s="5"/>
      <c r="E419" s="5"/>
      <c r="AA419" s="4"/>
      <c r="AG419" s="18"/>
      <c r="AO419" s="1"/>
    </row>
    <row r="420" spans="2:41" ht="12.75">
      <c r="B420" s="5"/>
      <c r="C420" s="5"/>
      <c r="D420" s="5"/>
      <c r="E420" s="5"/>
      <c r="AA420" s="4"/>
      <c r="AG420" s="18"/>
      <c r="AO420" s="1"/>
    </row>
    <row r="421" spans="2:41" ht="12.75">
      <c r="B421" s="5"/>
      <c r="C421" s="5"/>
      <c r="D421" s="5"/>
      <c r="E421" s="5"/>
      <c r="AA421" s="4"/>
      <c r="AG421" s="18"/>
      <c r="AO421" s="1"/>
    </row>
    <row r="422" spans="2:41" ht="12.75">
      <c r="B422" s="5"/>
      <c r="C422" s="5"/>
      <c r="D422" s="5"/>
      <c r="E422" s="5"/>
      <c r="AA422" s="4"/>
      <c r="AG422" s="18"/>
      <c r="AO422" s="1"/>
    </row>
    <row r="423" spans="2:41" ht="12.75">
      <c r="B423" s="5"/>
      <c r="C423" s="5"/>
      <c r="D423" s="5"/>
      <c r="E423" s="5"/>
      <c r="AA423" s="4"/>
      <c r="AG423" s="18"/>
      <c r="AO423" s="1"/>
    </row>
    <row r="424" spans="2:41" ht="12.75">
      <c r="B424" s="5"/>
      <c r="C424" s="5"/>
      <c r="D424" s="5"/>
      <c r="E424" s="5"/>
      <c r="AA424" s="4"/>
      <c r="AG424" s="18"/>
      <c r="AO424" s="1"/>
    </row>
    <row r="425" spans="2:41" ht="12.75">
      <c r="B425" s="5"/>
      <c r="C425" s="5"/>
      <c r="D425" s="5"/>
      <c r="E425" s="5"/>
      <c r="AA425" s="4"/>
      <c r="AG425" s="18"/>
      <c r="AO425" s="1"/>
    </row>
    <row r="426" spans="2:41" ht="12.75">
      <c r="B426" s="5"/>
      <c r="C426" s="5"/>
      <c r="D426" s="5"/>
      <c r="E426" s="5"/>
      <c r="AA426" s="4"/>
      <c r="AG426" s="18"/>
      <c r="AO426" s="1"/>
    </row>
    <row r="427" spans="2:41" ht="12.75">
      <c r="B427" s="5"/>
      <c r="C427" s="5"/>
      <c r="D427" s="5"/>
      <c r="E427" s="5"/>
      <c r="AA427" s="4"/>
      <c r="AG427" s="18"/>
      <c r="AO427" s="1"/>
    </row>
    <row r="428" spans="2:41" ht="12.75">
      <c r="B428" s="5"/>
      <c r="C428" s="5"/>
      <c r="D428" s="5"/>
      <c r="E428" s="5"/>
      <c r="AA428" s="4"/>
      <c r="AG428" s="18"/>
      <c r="AO428" s="1"/>
    </row>
    <row r="429" spans="2:41" ht="12.75">
      <c r="B429" s="5"/>
      <c r="C429" s="5"/>
      <c r="D429" s="5"/>
      <c r="E429" s="5"/>
      <c r="AA429" s="4"/>
      <c r="AG429" s="18"/>
      <c r="AO429" s="1"/>
    </row>
    <row r="430" spans="2:41" ht="12.75">
      <c r="B430" s="5"/>
      <c r="C430" s="5"/>
      <c r="D430" s="5"/>
      <c r="E430" s="5"/>
      <c r="AA430" s="4"/>
      <c r="AG430" s="18"/>
      <c r="AO430" s="1"/>
    </row>
    <row r="431" spans="2:41" ht="12.75">
      <c r="B431" s="5"/>
      <c r="C431" s="5"/>
      <c r="D431" s="5"/>
      <c r="E431" s="5"/>
      <c r="AA431" s="4"/>
      <c r="AG431" s="18"/>
      <c r="AO431" s="1"/>
    </row>
    <row r="432" spans="2:41" ht="12.75">
      <c r="B432" s="5"/>
      <c r="C432" s="5"/>
      <c r="D432" s="5"/>
      <c r="E432" s="5"/>
      <c r="AA432" s="4"/>
      <c r="AG432" s="18"/>
      <c r="AO432" s="1"/>
    </row>
    <row r="433" spans="2:41" ht="12.75">
      <c r="B433" s="5"/>
      <c r="C433" s="5"/>
      <c r="D433" s="5"/>
      <c r="E433" s="5"/>
      <c r="AA433" s="4"/>
      <c r="AG433" s="18"/>
      <c r="AO433" s="1"/>
    </row>
    <row r="434" spans="2:41" ht="12.75">
      <c r="B434" s="5"/>
      <c r="C434" s="5"/>
      <c r="D434" s="5"/>
      <c r="E434" s="5"/>
      <c r="AA434" s="4"/>
      <c r="AG434" s="18"/>
      <c r="AO434" s="1"/>
    </row>
    <row r="435" spans="2:41" ht="12.75">
      <c r="B435" s="5"/>
      <c r="C435" s="5"/>
      <c r="D435" s="5"/>
      <c r="E435" s="5"/>
      <c r="AA435" s="4"/>
      <c r="AG435" s="18"/>
      <c r="AO435" s="1"/>
    </row>
    <row r="436" spans="2:41" ht="12.75">
      <c r="B436" s="5"/>
      <c r="C436" s="5"/>
      <c r="D436" s="5"/>
      <c r="E436" s="5"/>
      <c r="AA436" s="4"/>
      <c r="AG436" s="18"/>
      <c r="AO436" s="1"/>
    </row>
    <row r="437" spans="2:41" ht="12.75">
      <c r="B437" s="5"/>
      <c r="C437" s="5"/>
      <c r="D437" s="5"/>
      <c r="E437" s="5"/>
      <c r="AA437" s="4"/>
      <c r="AG437" s="18"/>
      <c r="AO437" s="1"/>
    </row>
    <row r="438" spans="2:41" ht="12.75">
      <c r="B438" s="5"/>
      <c r="C438" s="5"/>
      <c r="D438" s="5"/>
      <c r="E438" s="5"/>
      <c r="AA438" s="4"/>
      <c r="AG438" s="18"/>
      <c r="AO438" s="1"/>
    </row>
    <row r="439" spans="2:41" ht="12.75">
      <c r="B439" s="5"/>
      <c r="C439" s="5"/>
      <c r="D439" s="5"/>
      <c r="E439" s="5"/>
      <c r="AA439" s="4"/>
      <c r="AG439" s="18"/>
      <c r="AO439" s="1"/>
    </row>
    <row r="440" spans="2:41" ht="12.75">
      <c r="B440" s="5"/>
      <c r="C440" s="5"/>
      <c r="D440" s="5"/>
      <c r="E440" s="5"/>
      <c r="AA440" s="4"/>
      <c r="AG440" s="18"/>
      <c r="AO440" s="1"/>
    </row>
    <row r="441" spans="2:41" ht="12.75">
      <c r="B441" s="5"/>
      <c r="C441" s="5"/>
      <c r="D441" s="5"/>
      <c r="E441" s="5"/>
      <c r="AA441" s="4"/>
      <c r="AG441" s="18"/>
      <c r="AO441" s="1"/>
    </row>
    <row r="442" spans="2:41" ht="12.75">
      <c r="B442" s="5"/>
      <c r="C442" s="5"/>
      <c r="D442" s="5"/>
      <c r="E442" s="5"/>
      <c r="AA442" s="4"/>
      <c r="AG442" s="18"/>
      <c r="AO442" s="1"/>
    </row>
    <row r="443" spans="2:41" ht="12.75">
      <c r="B443" s="5"/>
      <c r="C443" s="5"/>
      <c r="D443" s="5"/>
      <c r="E443" s="5"/>
      <c r="AA443" s="4"/>
      <c r="AG443" s="18"/>
      <c r="AO443" s="1"/>
    </row>
    <row r="444" spans="2:41" ht="12.75">
      <c r="B444" s="5"/>
      <c r="C444" s="5"/>
      <c r="D444" s="5"/>
      <c r="E444" s="5"/>
      <c r="AA444" s="4"/>
      <c r="AG444" s="18"/>
      <c r="AO444" s="1"/>
    </row>
    <row r="445" spans="2:41" ht="12.75">
      <c r="B445" s="5"/>
      <c r="C445" s="5"/>
      <c r="D445" s="5"/>
      <c r="E445" s="5"/>
      <c r="AA445" s="4"/>
      <c r="AG445" s="18"/>
      <c r="AO445" s="1"/>
    </row>
    <row r="446" spans="2:41" ht="12.75">
      <c r="B446" s="5"/>
      <c r="C446" s="5"/>
      <c r="D446" s="5"/>
      <c r="E446" s="5"/>
      <c r="AA446" s="4"/>
      <c r="AG446" s="18"/>
      <c r="AO446" s="1"/>
    </row>
    <row r="447" spans="2:41" ht="12.75">
      <c r="B447" s="5"/>
      <c r="C447" s="5"/>
      <c r="D447" s="5"/>
      <c r="E447" s="5"/>
      <c r="AA447" s="4"/>
      <c r="AG447" s="18"/>
      <c r="AO447" s="1"/>
    </row>
    <row r="448" spans="2:41" ht="12.75">
      <c r="B448" s="5"/>
      <c r="C448" s="5"/>
      <c r="D448" s="5"/>
      <c r="E448" s="5"/>
      <c r="AA448" s="4"/>
      <c r="AG448" s="18"/>
      <c r="AO448" s="1"/>
    </row>
    <row r="449" spans="2:41" ht="12.75">
      <c r="B449" s="5"/>
      <c r="C449" s="5"/>
      <c r="D449" s="5"/>
      <c r="E449" s="5"/>
      <c r="AA449" s="4"/>
      <c r="AG449" s="18"/>
      <c r="AO449" s="1"/>
    </row>
    <row r="450" spans="2:41" ht="12.75">
      <c r="B450" s="5"/>
      <c r="C450" s="5"/>
      <c r="D450" s="5"/>
      <c r="E450" s="5"/>
      <c r="AA450" s="4"/>
      <c r="AG450" s="18"/>
      <c r="AO450" s="1"/>
    </row>
    <row r="451" spans="2:41" ht="12.75">
      <c r="B451" s="5"/>
      <c r="C451" s="5"/>
      <c r="D451" s="5"/>
      <c r="E451" s="5"/>
      <c r="AA451" s="4"/>
      <c r="AG451" s="18"/>
      <c r="AO451" s="1"/>
    </row>
    <row r="452" spans="2:41" ht="12.75">
      <c r="B452" s="5"/>
      <c r="C452" s="5"/>
      <c r="D452" s="5"/>
      <c r="E452" s="5"/>
      <c r="AA452" s="4"/>
      <c r="AG452" s="18"/>
      <c r="AO452" s="1"/>
    </row>
    <row r="453" spans="2:41" ht="12.75">
      <c r="B453" s="5"/>
      <c r="C453" s="5"/>
      <c r="D453" s="5"/>
      <c r="E453" s="5"/>
      <c r="AA453" s="4"/>
      <c r="AG453" s="18"/>
      <c r="AO453" s="1"/>
    </row>
    <row r="454" spans="2:41" ht="12.75">
      <c r="B454" s="5"/>
      <c r="C454" s="5"/>
      <c r="D454" s="5"/>
      <c r="E454" s="5"/>
      <c r="AA454" s="4"/>
      <c r="AG454" s="18"/>
      <c r="AO454" s="1"/>
    </row>
    <row r="455" spans="2:41" ht="12.75">
      <c r="B455" s="5"/>
      <c r="C455" s="5"/>
      <c r="D455" s="5"/>
      <c r="E455" s="5"/>
      <c r="AA455" s="4"/>
      <c r="AG455" s="18"/>
      <c r="AO455" s="1"/>
    </row>
    <row r="456" spans="2:41" ht="12.75">
      <c r="B456" s="5"/>
      <c r="C456" s="5"/>
      <c r="D456" s="5"/>
      <c r="E456" s="5"/>
      <c r="AA456" s="4"/>
      <c r="AG456" s="18"/>
      <c r="AO456" s="1"/>
    </row>
    <row r="457" spans="2:41" ht="12.75">
      <c r="B457" s="5"/>
      <c r="C457" s="5"/>
      <c r="D457" s="5"/>
      <c r="E457" s="5"/>
      <c r="AA457" s="4"/>
      <c r="AG457" s="18"/>
      <c r="AO457" s="1"/>
    </row>
    <row r="458" spans="2:41" ht="12.75">
      <c r="B458" s="5"/>
      <c r="C458" s="5"/>
      <c r="D458" s="5"/>
      <c r="E458" s="5"/>
      <c r="AA458" s="4"/>
      <c r="AG458" s="18"/>
      <c r="AO458" s="1"/>
    </row>
    <row r="459" spans="2:41" ht="12.75">
      <c r="B459" s="5"/>
      <c r="C459" s="5"/>
      <c r="D459" s="5"/>
      <c r="E459" s="5"/>
      <c r="AA459" s="4"/>
      <c r="AG459" s="18"/>
      <c r="AO459" s="1"/>
    </row>
    <row r="460" spans="2:41" ht="12.75">
      <c r="B460" s="5"/>
      <c r="C460" s="5"/>
      <c r="D460" s="5"/>
      <c r="E460" s="5"/>
      <c r="AA460" s="4"/>
      <c r="AG460" s="18"/>
      <c r="AO460" s="1"/>
    </row>
    <row r="461" spans="2:41" ht="12.75">
      <c r="B461" s="5"/>
      <c r="C461" s="5"/>
      <c r="D461" s="5"/>
      <c r="E461" s="5"/>
      <c r="AA461" s="4"/>
      <c r="AG461" s="18"/>
      <c r="AO461" s="1"/>
    </row>
    <row r="462" spans="2:41" ht="12.75">
      <c r="B462" s="5"/>
      <c r="C462" s="5"/>
      <c r="D462" s="5"/>
      <c r="E462" s="5"/>
      <c r="AA462" s="4"/>
      <c r="AG462" s="18"/>
      <c r="AO462" s="1"/>
    </row>
    <row r="463" spans="2:41" ht="12.75">
      <c r="B463" s="5"/>
      <c r="C463" s="5"/>
      <c r="D463" s="5"/>
      <c r="E463" s="5"/>
      <c r="AA463" s="4"/>
      <c r="AG463" s="18"/>
      <c r="AO463" s="1"/>
    </row>
    <row r="464" spans="2:41" ht="12.75">
      <c r="B464" s="5"/>
      <c r="C464" s="5"/>
      <c r="D464" s="5"/>
      <c r="E464" s="5"/>
      <c r="AA464" s="4"/>
      <c r="AG464" s="18"/>
      <c r="AO464" s="1"/>
    </row>
    <row r="465" spans="2:41" ht="12.75">
      <c r="B465" s="5"/>
      <c r="C465" s="5"/>
      <c r="D465" s="5"/>
      <c r="E465" s="5"/>
      <c r="AA465" s="4"/>
      <c r="AG465" s="18"/>
      <c r="AO465" s="1"/>
    </row>
    <row r="466" spans="2:41" ht="12.75">
      <c r="B466" s="5"/>
      <c r="C466" s="5"/>
      <c r="D466" s="5"/>
      <c r="E466" s="5"/>
      <c r="AA466" s="4"/>
      <c r="AG466" s="18"/>
      <c r="AO466" s="1"/>
    </row>
    <row r="467" spans="2:41" ht="12.75">
      <c r="B467" s="5"/>
      <c r="C467" s="5"/>
      <c r="D467" s="5"/>
      <c r="E467" s="5"/>
      <c r="AA467" s="4"/>
      <c r="AG467" s="18"/>
      <c r="AO467" s="1"/>
    </row>
    <row r="468" spans="2:41" ht="12.75">
      <c r="B468" s="5"/>
      <c r="C468" s="5"/>
      <c r="D468" s="5"/>
      <c r="E468" s="5"/>
      <c r="AA468" s="4"/>
      <c r="AG468" s="18"/>
      <c r="AO468" s="1"/>
    </row>
    <row r="469" spans="2:41" ht="12.75">
      <c r="B469" s="5"/>
      <c r="C469" s="5"/>
      <c r="D469" s="5"/>
      <c r="E469" s="5"/>
      <c r="AA469" s="4"/>
      <c r="AG469" s="18"/>
      <c r="AO469" s="1"/>
    </row>
    <row r="470" spans="2:41" ht="12.75">
      <c r="B470" s="5"/>
      <c r="C470" s="5"/>
      <c r="D470" s="5"/>
      <c r="E470" s="5"/>
      <c r="AA470" s="4"/>
      <c r="AG470" s="18"/>
      <c r="AO470" s="1"/>
    </row>
    <row r="471" spans="2:41" ht="12.75">
      <c r="B471" s="5"/>
      <c r="C471" s="5"/>
      <c r="D471" s="5"/>
      <c r="E471" s="5"/>
      <c r="AA471" s="4"/>
      <c r="AG471" s="18"/>
      <c r="AO471" s="1"/>
    </row>
    <row r="472" spans="2:41" ht="12.75">
      <c r="B472" s="5"/>
      <c r="C472" s="5"/>
      <c r="D472" s="5"/>
      <c r="E472" s="5"/>
      <c r="AA472" s="4"/>
      <c r="AG472" s="18"/>
      <c r="AO472" s="1"/>
    </row>
    <row r="473" spans="2:41" ht="12.75">
      <c r="B473" s="5"/>
      <c r="C473" s="5"/>
      <c r="D473" s="5"/>
      <c r="E473" s="5"/>
      <c r="AA473" s="4"/>
      <c r="AG473" s="18"/>
      <c r="AO473" s="1"/>
    </row>
    <row r="474" spans="2:41" ht="12.75">
      <c r="B474" s="5"/>
      <c r="C474" s="5"/>
      <c r="D474" s="5"/>
      <c r="E474" s="5"/>
      <c r="AA474" s="4"/>
      <c r="AG474" s="18"/>
      <c r="AO474" s="1"/>
    </row>
    <row r="475" spans="2:41" ht="12.75">
      <c r="B475" s="5"/>
      <c r="C475" s="5"/>
      <c r="D475" s="5"/>
      <c r="E475" s="5"/>
      <c r="AA475" s="4"/>
      <c r="AG475" s="18"/>
      <c r="AO475" s="1"/>
    </row>
    <row r="476" spans="2:41" ht="12.75">
      <c r="B476" s="5"/>
      <c r="C476" s="5"/>
      <c r="D476" s="5"/>
      <c r="E476" s="5"/>
      <c r="AA476" s="4"/>
      <c r="AG476" s="18"/>
      <c r="AO476" s="1"/>
    </row>
    <row r="477" spans="2:41" ht="12.75">
      <c r="B477" s="5"/>
      <c r="C477" s="5"/>
      <c r="D477" s="5"/>
      <c r="E477" s="5"/>
      <c r="AA477" s="4"/>
      <c r="AG477" s="18"/>
      <c r="AO477" s="1"/>
    </row>
    <row r="478" spans="2:41" ht="12.75">
      <c r="B478" s="5"/>
      <c r="C478" s="5"/>
      <c r="D478" s="5"/>
      <c r="E478" s="5"/>
      <c r="AA478" s="4"/>
      <c r="AG478" s="18"/>
      <c r="AO478" s="1"/>
    </row>
    <row r="479" spans="2:41" ht="12.75">
      <c r="B479" s="5"/>
      <c r="C479" s="5"/>
      <c r="D479" s="5"/>
      <c r="E479" s="5"/>
      <c r="AA479" s="4"/>
      <c r="AG479" s="18"/>
      <c r="AO479" s="1"/>
    </row>
    <row r="480" spans="2:41" ht="12.75">
      <c r="B480" s="5"/>
      <c r="C480" s="5"/>
      <c r="D480" s="5"/>
      <c r="E480" s="5"/>
      <c r="AA480" s="4"/>
      <c r="AG480" s="18"/>
      <c r="AO480" s="1"/>
    </row>
    <row r="481" spans="2:41" ht="12.75">
      <c r="B481" s="5"/>
      <c r="C481" s="5"/>
      <c r="D481" s="5"/>
      <c r="E481" s="5"/>
      <c r="AA481" s="4"/>
      <c r="AG481" s="18"/>
      <c r="AO481" s="1"/>
    </row>
    <row r="482" spans="2:41" ht="12.75">
      <c r="B482" s="5"/>
      <c r="C482" s="5"/>
      <c r="D482" s="5"/>
      <c r="E482" s="5"/>
      <c r="AA482" s="4"/>
      <c r="AG482" s="18"/>
      <c r="AO482" s="1"/>
    </row>
    <row r="483" spans="2:41" ht="12.75">
      <c r="B483" s="5"/>
      <c r="C483" s="5"/>
      <c r="D483" s="5"/>
      <c r="E483" s="5"/>
      <c r="AA483" s="4"/>
      <c r="AG483" s="18"/>
      <c r="AO483" s="1"/>
    </row>
    <row r="484" spans="2:41" ht="12.75">
      <c r="B484" s="5"/>
      <c r="C484" s="5"/>
      <c r="D484" s="5"/>
      <c r="E484" s="5"/>
      <c r="AA484" s="4"/>
      <c r="AG484" s="18"/>
      <c r="AO484" s="1"/>
    </row>
    <row r="485" spans="2:41" ht="12.75">
      <c r="B485" s="5"/>
      <c r="C485" s="5"/>
      <c r="D485" s="5"/>
      <c r="E485" s="5"/>
      <c r="AA485" s="4"/>
      <c r="AG485" s="18"/>
      <c r="AO485" s="1"/>
    </row>
    <row r="486" spans="2:41" ht="12.75">
      <c r="B486" s="5"/>
      <c r="C486" s="5"/>
      <c r="D486" s="5"/>
      <c r="E486" s="5"/>
      <c r="AA486" s="4"/>
      <c r="AG486" s="18"/>
      <c r="AO486" s="1"/>
    </row>
    <row r="487" spans="2:41" ht="12.75">
      <c r="B487" s="5"/>
      <c r="C487" s="5"/>
      <c r="D487" s="5"/>
      <c r="E487" s="5"/>
      <c r="AA487" s="4"/>
      <c r="AG487" s="18"/>
      <c r="AO487" s="1"/>
    </row>
    <row r="488" spans="2:41" ht="12.75">
      <c r="B488" s="5"/>
      <c r="C488" s="5"/>
      <c r="D488" s="5"/>
      <c r="E488" s="5"/>
      <c r="AA488" s="4"/>
      <c r="AG488" s="18"/>
      <c r="AO488" s="1"/>
    </row>
    <row r="489" spans="2:41" ht="12.75">
      <c r="B489" s="5"/>
      <c r="C489" s="5"/>
      <c r="D489" s="5"/>
      <c r="E489" s="5"/>
      <c r="AA489" s="4"/>
      <c r="AG489" s="18"/>
      <c r="AO489" s="1"/>
    </row>
    <row r="490" spans="2:41" ht="12.75">
      <c r="B490" s="5"/>
      <c r="C490" s="5"/>
      <c r="D490" s="5"/>
      <c r="E490" s="5"/>
      <c r="AA490" s="4"/>
      <c r="AG490" s="18"/>
      <c r="AO490" s="1"/>
    </row>
    <row r="491" spans="2:41" ht="12.75">
      <c r="B491" s="5"/>
      <c r="C491" s="5"/>
      <c r="D491" s="5"/>
      <c r="E491" s="5"/>
      <c r="AA491" s="4"/>
      <c r="AG491" s="18"/>
      <c r="AO491" s="1"/>
    </row>
    <row r="492" spans="2:41" ht="12.75">
      <c r="B492" s="5"/>
      <c r="C492" s="5"/>
      <c r="D492" s="5"/>
      <c r="E492" s="5"/>
      <c r="AA492" s="4"/>
      <c r="AG492" s="18"/>
      <c r="AO492" s="1"/>
    </row>
    <row r="493" spans="2:41" ht="12.75">
      <c r="B493" s="5"/>
      <c r="C493" s="5"/>
      <c r="D493" s="5"/>
      <c r="E493" s="5"/>
      <c r="AA493" s="4"/>
      <c r="AG493" s="18"/>
      <c r="AO493" s="1"/>
    </row>
    <row r="494" spans="2:5" ht="12.75">
      <c r="B494" s="5"/>
      <c r="C494" s="5"/>
      <c r="D494" s="5"/>
      <c r="E494" s="5"/>
    </row>
    <row r="495" spans="2:5" ht="12.75">
      <c r="B495" s="5"/>
      <c r="C495" s="5"/>
      <c r="D495" s="5"/>
      <c r="E495" s="5"/>
    </row>
    <row r="496" spans="2:5" ht="12.75">
      <c r="B496" s="5"/>
      <c r="C496" s="5"/>
      <c r="D496" s="5"/>
      <c r="E496" s="5"/>
    </row>
    <row r="497" spans="2:5" ht="12.75">
      <c r="B497" s="5"/>
      <c r="C497" s="5"/>
      <c r="D497" s="5"/>
      <c r="E497" s="5"/>
    </row>
    <row r="498" spans="2:5" ht="12.75">
      <c r="B498" s="5"/>
      <c r="C498" s="5"/>
      <c r="D498" s="5"/>
      <c r="E498" s="5"/>
    </row>
    <row r="499" spans="2:5" ht="12.75">
      <c r="B499" s="5"/>
      <c r="C499" s="5"/>
      <c r="D499" s="5"/>
      <c r="E499" s="5"/>
    </row>
    <row r="500" spans="2:5" ht="12.75">
      <c r="B500" s="5"/>
      <c r="C500" s="5"/>
      <c r="D500" s="5"/>
      <c r="E500" s="5"/>
    </row>
    <row r="501" spans="2:5" ht="12.75">
      <c r="B501" s="5"/>
      <c r="C501" s="5"/>
      <c r="D501" s="5"/>
      <c r="E501" s="5"/>
    </row>
    <row r="502" spans="2:5" ht="12.75">
      <c r="B502" s="5"/>
      <c r="C502" s="5"/>
      <c r="D502" s="5"/>
      <c r="E502" s="5"/>
    </row>
    <row r="503" spans="2:5" ht="12.75">
      <c r="B503" s="5"/>
      <c r="C503" s="5"/>
      <c r="D503" s="5"/>
      <c r="E503" s="5"/>
    </row>
    <row r="504" spans="2:5" ht="12.75">
      <c r="B504" s="5"/>
      <c r="C504" s="5"/>
      <c r="D504" s="5"/>
      <c r="E504" s="5"/>
    </row>
    <row r="505" spans="2:5" ht="12.75">
      <c r="B505" s="5"/>
      <c r="C505" s="5"/>
      <c r="D505" s="5"/>
      <c r="E505" s="5"/>
    </row>
    <row r="506" spans="2:5" ht="12.75">
      <c r="B506" s="5"/>
      <c r="C506" s="5"/>
      <c r="D506" s="5"/>
      <c r="E506" s="5"/>
    </row>
    <row r="507" spans="2:5" ht="12.75">
      <c r="B507" s="5"/>
      <c r="C507" s="5"/>
      <c r="D507" s="5"/>
      <c r="E507" s="5"/>
    </row>
    <row r="508" spans="2:5" ht="12.75">
      <c r="B508" s="5"/>
      <c r="C508" s="5"/>
      <c r="D508" s="5"/>
      <c r="E508" s="5"/>
    </row>
    <row r="509" spans="2:5" ht="12.75">
      <c r="B509" s="5"/>
      <c r="C509" s="5"/>
      <c r="D509" s="5"/>
      <c r="E509" s="5"/>
    </row>
    <row r="510" spans="2:5" ht="12.75">
      <c r="B510" s="5"/>
      <c r="C510" s="5"/>
      <c r="D510" s="5"/>
      <c r="E510" s="5"/>
    </row>
    <row r="511" spans="2:5" ht="12.75">
      <c r="B511" s="5"/>
      <c r="C511" s="5"/>
      <c r="D511" s="5"/>
      <c r="E511" s="5"/>
    </row>
    <row r="512" spans="2:5" ht="12.75">
      <c r="B512" s="5"/>
      <c r="C512" s="5"/>
      <c r="D512" s="5"/>
      <c r="E512" s="5"/>
    </row>
    <row r="513" spans="2:5" ht="12.75">
      <c r="B513" s="5"/>
      <c r="C513" s="5"/>
      <c r="D513" s="5"/>
      <c r="E513" s="5"/>
    </row>
  </sheetData>
  <sheetProtection sheet="1" objects="1" scenarios="1"/>
  <mergeCells count="4">
    <mergeCell ref="B9:G9"/>
    <mergeCell ref="N9:P9"/>
    <mergeCell ref="H9:M9"/>
    <mergeCell ref="C8:P8"/>
  </mergeCells>
  <dataValidations count="1">
    <dataValidation allowBlank="1" showInputMessage="1" showErrorMessage="1" error="If the Plant ID you are searching for doesn't appear in the drop down menu check to see if it was enrolled in the clam seed puchases module." sqref="A11:A56"/>
  </dataValidations>
  <printOptions/>
  <pageMargins left="0.75" right="0.75" top="1" bottom="1" header="0.5" footer="0.5"/>
  <pageSetup blackAndWhite="1" fitToHeight="1" fitToWidth="1" horizontalDpi="600" verticalDpi="600" orientation="landscape" scale="7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WS8</dc:creator>
  <cp:keywords/>
  <dc:description/>
  <cp:lastModifiedBy>Sturmer_L</cp:lastModifiedBy>
  <cp:lastPrinted>2003-02-19T17:25:05Z</cp:lastPrinted>
  <dcterms:created xsi:type="dcterms:W3CDTF">2000-08-14T22:40:42Z</dcterms:created>
  <dcterms:modified xsi:type="dcterms:W3CDTF">2003-09-11T13:24:55Z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1317374256</vt:i4>
  </property>
  <property fmtid="{D5CDD505-2E9C-101B-9397-08002B2CF9AE}" pid="3" name="_EmailSubject">
    <vt:lpwstr>Software to an existing pub that is at the library</vt:lpwstr>
  </property>
  <property fmtid="{D5CDD505-2E9C-101B-9397-08002B2CF9AE}" pid="4" name="_AuthorEmail">
    <vt:lpwstr>KAWagner@mail.ifas.ufl.edu</vt:lpwstr>
  </property>
  <property fmtid="{D5CDD505-2E9C-101B-9397-08002B2CF9AE}" pid="5" name="_AuthorEmailDisplayName">
    <vt:lpwstr>Wagner, Kim A.</vt:lpwstr>
  </property>
</Properties>
</file>